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9200" windowHeight="10605"/>
  </bookViews>
  <sheets>
    <sheet name="rok 2018" sheetId="7" r:id="rId1"/>
    <sheet name="rok 2019" sheetId="8" r:id="rId2"/>
    <sheet name="rok 2020" sheetId="9" r:id="rId3"/>
    <sheet name="Hárok2" sheetId="6" r:id="rId4"/>
  </sheets>
  <definedNames>
    <definedName name="_ftn1" localSheetId="0">'rok 2018'!#REF!</definedName>
    <definedName name="_ftn1" localSheetId="1">'rok 2019'!#REF!</definedName>
    <definedName name="_ftn1" localSheetId="2">'rok 2020'!#REF!</definedName>
    <definedName name="_ftnref1" localSheetId="0">'rok 2018'!#REF!</definedName>
    <definedName name="_ftnref1" localSheetId="1">'rok 2019'!#REF!</definedName>
    <definedName name="_ftnref1" localSheetId="2">'rok 2020'!#REF!</definedName>
    <definedName name="_xlnm.Print_Titles" localSheetId="0">'rok 2018'!$1:$5</definedName>
    <definedName name="_xlnm.Print_Titles" localSheetId="1">'rok 2019'!$1:$4</definedName>
    <definedName name="_xlnm.Print_Titles" localSheetId="2">'rok 2020'!$1:$5</definedName>
    <definedName name="_xlnm.Print_Area" localSheetId="3">Hárok2!$A$1:$N$19</definedName>
    <definedName name="_xlnm.Print_Area" localSheetId="0">'rok 2018'!$A$1:$N$127</definedName>
    <definedName name="_xlnm.Print_Area" localSheetId="1">'rok 2019'!$A$1:$H$92</definedName>
    <definedName name="_xlnm.Print_Area" localSheetId="2">'rok 2020'!$A$1:$H$97</definedName>
  </definedNames>
  <calcPr calcId="152511"/>
  <fileRecoveryPr autoRecover="0"/>
</workbook>
</file>

<file path=xl/calcChain.xml><?xml version="1.0" encoding="utf-8"?>
<calcChain xmlns="http://schemas.openxmlformats.org/spreadsheetml/2006/main">
  <c r="B14" i="6" l="1"/>
  <c r="E19" i="9" l="1"/>
  <c r="F16" i="7" l="1"/>
  <c r="E85" i="7" l="1"/>
  <c r="E84" i="7"/>
  <c r="E81" i="7"/>
  <c r="E82" i="7"/>
  <c r="E83" i="7"/>
  <c r="E79" i="7"/>
  <c r="E80" i="7"/>
  <c r="E77" i="7"/>
  <c r="E78" i="7"/>
  <c r="E47" i="7"/>
  <c r="E49" i="7" l="1"/>
  <c r="B12" i="6" l="1"/>
  <c r="E12" i="6"/>
  <c r="G19" i="9" l="1"/>
  <c r="F19" i="9"/>
  <c r="E18" i="9"/>
  <c r="F32" i="7"/>
  <c r="G40" i="7" l="1"/>
  <c r="F40" i="7"/>
  <c r="E37" i="7"/>
  <c r="E38" i="7"/>
  <c r="E39" i="7"/>
  <c r="E46" i="9" l="1"/>
  <c r="E45" i="9"/>
  <c r="E44" i="9"/>
  <c r="E43" i="9"/>
  <c r="E42" i="9"/>
  <c r="E39" i="9"/>
  <c r="E38" i="9"/>
  <c r="E37" i="9"/>
  <c r="E36" i="9"/>
  <c r="E35" i="9"/>
  <c r="E34" i="9"/>
  <c r="F40" i="9"/>
  <c r="G40" i="9"/>
  <c r="F47" i="9"/>
  <c r="G47" i="9"/>
  <c r="E28" i="9"/>
  <c r="E29" i="9"/>
  <c r="E30" i="9"/>
  <c r="E31" i="9"/>
  <c r="G25" i="9"/>
  <c r="F25" i="9"/>
  <c r="E24" i="9"/>
  <c r="E23" i="9"/>
  <c r="E22" i="9"/>
  <c r="E21" i="9"/>
  <c r="E14" i="9"/>
  <c r="E15" i="9"/>
  <c r="E16" i="9"/>
  <c r="E17" i="9"/>
  <c r="F48" i="8"/>
  <c r="G48" i="8"/>
  <c r="E43" i="8"/>
  <c r="E44" i="8"/>
  <c r="E45" i="8"/>
  <c r="E46" i="8"/>
  <c r="E47" i="8"/>
  <c r="E36" i="8"/>
  <c r="E37" i="8"/>
  <c r="E38" i="8"/>
  <c r="E39" i="8"/>
  <c r="E40" i="8"/>
  <c r="E29" i="8"/>
  <c r="E30" i="8"/>
  <c r="E31" i="8"/>
  <c r="E32" i="8"/>
  <c r="E23" i="8"/>
  <c r="E24" i="8"/>
  <c r="E25" i="8"/>
  <c r="G17" i="8"/>
  <c r="E16" i="8"/>
  <c r="F17" i="8"/>
  <c r="E13" i="8"/>
  <c r="E47" i="9" l="1"/>
  <c r="E25" i="9"/>
  <c r="E40" i="9"/>
  <c r="E14" i="8" l="1"/>
  <c r="E15" i="8"/>
  <c r="F90" i="7" l="1"/>
  <c r="E73" i="7"/>
  <c r="E74" i="7"/>
  <c r="E75" i="7"/>
  <c r="E76" i="7"/>
  <c r="E86" i="7"/>
  <c r="E87" i="7"/>
  <c r="E88" i="7"/>
  <c r="E89" i="7"/>
  <c r="E53" i="7"/>
  <c r="E44" i="7"/>
  <c r="E45" i="7"/>
  <c r="E46" i="7"/>
  <c r="E48" i="7"/>
  <c r="E50" i="7"/>
  <c r="E51" i="7"/>
  <c r="E52" i="7"/>
  <c r="E54" i="7"/>
  <c r="E55" i="7"/>
  <c r="E56" i="7"/>
  <c r="E43" i="7"/>
  <c r="E35" i="7"/>
  <c r="E36" i="7"/>
  <c r="E57" i="7" l="1"/>
  <c r="E28" i="7" l="1"/>
  <c r="E29" i="7"/>
  <c r="E30" i="7"/>
  <c r="E31" i="7"/>
  <c r="E22" i="7"/>
  <c r="E23" i="7"/>
  <c r="E24" i="7"/>
  <c r="G16" i="7"/>
  <c r="E15" i="7"/>
  <c r="E14" i="7"/>
  <c r="G105" i="7" l="1"/>
  <c r="F105" i="7"/>
  <c r="E104" i="7"/>
  <c r="E105" i="7" s="1"/>
  <c r="G102" i="7"/>
  <c r="E101" i="7"/>
  <c r="E102" i="7" s="1"/>
  <c r="G99" i="7"/>
  <c r="F99" i="7"/>
  <c r="E98" i="7"/>
  <c r="E99" i="7" s="1"/>
  <c r="G96" i="7"/>
  <c r="F96" i="7"/>
  <c r="E95" i="7"/>
  <c r="E96" i="7" s="1"/>
  <c r="G93" i="7"/>
  <c r="F93" i="7"/>
  <c r="E92" i="7"/>
  <c r="E93" i="7" s="1"/>
  <c r="G90" i="7"/>
  <c r="E72" i="7"/>
  <c r="E90" i="7" s="1"/>
  <c r="E64" i="7"/>
  <c r="E61" i="7"/>
  <c r="G57" i="7"/>
  <c r="F57" i="7"/>
  <c r="E42" i="7"/>
  <c r="E34" i="7"/>
  <c r="E40" i="7" s="1"/>
  <c r="G32" i="7"/>
  <c r="E27" i="7"/>
  <c r="G25" i="7"/>
  <c r="F25" i="7"/>
  <c r="E21" i="7"/>
  <c r="G19" i="7"/>
  <c r="F19" i="7"/>
  <c r="E18" i="7"/>
  <c r="E19" i="7" s="1"/>
  <c r="E13" i="7"/>
  <c r="E16" i="7" s="1"/>
  <c r="G79" i="8"/>
  <c r="F79" i="8"/>
  <c r="E78" i="8"/>
  <c r="E79" i="8" s="1"/>
  <c r="G76" i="8"/>
  <c r="E75" i="8"/>
  <c r="E76" i="8" s="1"/>
  <c r="G73" i="8"/>
  <c r="F73" i="8"/>
  <c r="E72" i="8"/>
  <c r="E73" i="8" s="1"/>
  <c r="G70" i="8"/>
  <c r="F70" i="8"/>
  <c r="E69" i="8"/>
  <c r="E70" i="8" s="1"/>
  <c r="G67" i="8"/>
  <c r="F67" i="8"/>
  <c r="E66" i="8"/>
  <c r="E67" i="8" s="1"/>
  <c r="G64" i="8"/>
  <c r="F64" i="8"/>
  <c r="E63" i="8"/>
  <c r="E64" i="8" s="1"/>
  <c r="E55" i="8"/>
  <c r="E52" i="8"/>
  <c r="G41" i="8"/>
  <c r="F41" i="8"/>
  <c r="E35" i="8"/>
  <c r="G33" i="8"/>
  <c r="F33" i="8"/>
  <c r="E28" i="8"/>
  <c r="G26" i="8"/>
  <c r="F26" i="8"/>
  <c r="E22" i="8"/>
  <c r="G20" i="8"/>
  <c r="F20" i="8"/>
  <c r="E19" i="8"/>
  <c r="E20" i="8" s="1"/>
  <c r="E12" i="8"/>
  <c r="E17" i="8" s="1"/>
  <c r="G80" i="8" l="1"/>
  <c r="F49" i="8"/>
  <c r="F75" i="8"/>
  <c r="F76" i="8" s="1"/>
  <c r="G49" i="8"/>
  <c r="E48" i="8"/>
  <c r="E80" i="8"/>
  <c r="E26" i="8"/>
  <c r="E33" i="8"/>
  <c r="E41" i="8"/>
  <c r="E56" i="8"/>
  <c r="F80" i="8"/>
  <c r="G58" i="7"/>
  <c r="E106" i="7"/>
  <c r="G106" i="7"/>
  <c r="E32" i="7"/>
  <c r="E25" i="7"/>
  <c r="F58" i="7"/>
  <c r="E65" i="7"/>
  <c r="F101" i="7"/>
  <c r="F102" i="7" s="1"/>
  <c r="F106" i="7" s="1"/>
  <c r="G81" i="8" l="1"/>
  <c r="E49" i="8"/>
  <c r="E81" i="8" s="1"/>
  <c r="F81" i="8"/>
  <c r="G107" i="7"/>
  <c r="E58" i="7"/>
  <c r="E66" i="7" s="1"/>
  <c r="F107" i="7"/>
  <c r="E57" i="8" l="1"/>
  <c r="E107" i="7"/>
  <c r="F78" i="9"/>
  <c r="G78" i="9"/>
  <c r="G75" i="9"/>
  <c r="F72" i="9"/>
  <c r="G72" i="9"/>
  <c r="F69" i="9"/>
  <c r="G69" i="9"/>
  <c r="F66" i="9"/>
  <c r="G66" i="9"/>
  <c r="F63" i="9"/>
  <c r="G63" i="9"/>
  <c r="G32" i="9"/>
  <c r="G48" i="9" s="1"/>
  <c r="G79" i="9" l="1"/>
  <c r="J13" i="6" s="1"/>
  <c r="G13" i="6"/>
  <c r="E27" i="9"/>
  <c r="M13" i="6" l="1"/>
  <c r="D14" i="6"/>
  <c r="G14" i="6"/>
  <c r="E74" i="9"/>
  <c r="F32" i="9" l="1"/>
  <c r="F48" i="9" s="1"/>
  <c r="F74" i="9"/>
  <c r="F75" i="9" s="1"/>
  <c r="F79" i="9" s="1"/>
  <c r="E75" i="9"/>
  <c r="I13" i="6" l="1"/>
  <c r="E68" i="9"/>
  <c r="E13" i="6" l="1"/>
  <c r="E77" i="9"/>
  <c r="E78" i="9" s="1"/>
  <c r="E71" i="9"/>
  <c r="E72" i="9" s="1"/>
  <c r="E69" i="9"/>
  <c r="E65" i="9"/>
  <c r="E66" i="9" s="1"/>
  <c r="E62" i="9"/>
  <c r="E63" i="9" s="1"/>
  <c r="E54" i="9"/>
  <c r="E51" i="9"/>
  <c r="E13" i="9"/>
  <c r="E32" i="9" l="1"/>
  <c r="E79" i="9"/>
  <c r="H13" i="6" s="1"/>
  <c r="E55" i="9"/>
  <c r="E48" i="9" l="1"/>
  <c r="H12" i="6" s="1"/>
  <c r="J12" i="6"/>
  <c r="M12" i="6" s="1"/>
  <c r="G80" i="9"/>
  <c r="B13" i="6"/>
  <c r="K13" i="6" s="1"/>
  <c r="F14" i="6"/>
  <c r="L13" i="6"/>
  <c r="E14" i="6"/>
  <c r="I12" i="6"/>
  <c r="L12" i="6" s="1"/>
  <c r="F80" i="9"/>
  <c r="K12" i="6" l="1"/>
  <c r="E80" i="9"/>
  <c r="H14" i="6"/>
  <c r="I14" i="6"/>
  <c r="J14" i="6"/>
  <c r="M14" i="6" s="1"/>
  <c r="E56" i="9"/>
  <c r="K14" i="6" l="1"/>
  <c r="C14" i="6"/>
  <c r="L14" i="6" s="1"/>
</calcChain>
</file>

<file path=xl/sharedStrings.xml><?xml version="1.0" encoding="utf-8"?>
<sst xmlns="http://schemas.openxmlformats.org/spreadsheetml/2006/main" count="547" uniqueCount="223">
  <si>
    <t>Typ výdavku</t>
  </si>
  <si>
    <t>Počet jednotiek</t>
  </si>
  <si>
    <t>Cena za jednotku</t>
  </si>
  <si>
    <t>Vysvetlivky:</t>
  </si>
  <si>
    <t>Ceny sa uvádzajú vrátane DPH.</t>
  </si>
  <si>
    <t>OTLAČOK PEČIATKY A PODPIS:</t>
  </si>
  <si>
    <t>Príloha č. 1</t>
  </si>
  <si>
    <t>Bežné výdavky</t>
  </si>
  <si>
    <t>1. Osobné výdavky</t>
  </si>
  <si>
    <t>Celkom</t>
  </si>
  <si>
    <t>Spolu (bežné výdavky)</t>
  </si>
  <si>
    <r>
      <t>2. Cestovné výdavky a</t>
    </r>
    <r>
      <rPr>
        <sz val="11"/>
        <rFont val="Times New Roman"/>
        <family val="1"/>
        <charset val="238"/>
      </rPr>
      <t xml:space="preserve"> </t>
    </r>
    <r>
      <rPr>
        <b/>
        <sz val="11"/>
        <rFont val="Times New Roman"/>
        <family val="1"/>
        <charset val="238"/>
      </rPr>
      <t>cestovné náhrady</t>
    </r>
  </si>
  <si>
    <t>Kapitálové výdavky</t>
  </si>
  <si>
    <t>Spolu (kapitálové výdavky)</t>
  </si>
  <si>
    <t>SPOLU (bežné + kapitálové výdavky)</t>
  </si>
  <si>
    <t xml:space="preserve">NÁZOV PRIJÍMATEĽA :  </t>
  </si>
  <si>
    <t>3. Výdavky na energie, vodu, komunikácie</t>
  </si>
  <si>
    <t xml:space="preserve">         rekonštrukcia a modernizácia</t>
  </si>
  <si>
    <t>napr. realizácia novej stavby, prístavba ...</t>
  </si>
  <si>
    <t xml:space="preserve">         obstaranie strojov, prístrojov, techniky nad 1.700 €</t>
  </si>
  <si>
    <t xml:space="preserve">         obstaranie nehmotného majetku nad 2.400 €</t>
  </si>
  <si>
    <t xml:space="preserve">4. Výdavky na materiál a tovary </t>
  </si>
  <si>
    <t>5. Výdavky na dopravu a služby</t>
  </si>
  <si>
    <t>V stĺpci "merná jednotka" sa uvádza napríklad: hodina, kus, tona, počet km a podobne.</t>
  </si>
  <si>
    <t>Merná jednotka</t>
  </si>
  <si>
    <t>Oprávnené výdavky spolu</t>
  </si>
  <si>
    <t xml:space="preserve">MIESTO A DÁTUM: </t>
  </si>
  <si>
    <t xml:space="preserve">ŠTATUTÁRNY ZÁSTUPCA:  </t>
  </si>
  <si>
    <t>Regionálny príspevok z Úradu vlády Slovenskej republiky</t>
  </si>
  <si>
    <t xml:space="preserve">Účel regionálneho príspevku: </t>
  </si>
  <si>
    <t>2. Výdavky na nákup dopravných prostriedkov všetkých druhov</t>
  </si>
  <si>
    <t xml:space="preserve">5. Výdavky na rekonštrukciu a modernizáciu </t>
  </si>
  <si>
    <t>6. Iné oprávnené kapitálové výdavky</t>
  </si>
  <si>
    <t>6. Iné oprávnené bežné výdavky</t>
  </si>
  <si>
    <t>1. Výdavky na nákup strojov, prístrojov a zariadení, techniky a náradia</t>
  </si>
  <si>
    <t>3. Výdavky na prípravnú a projektovú dokumentáciu</t>
  </si>
  <si>
    <t>4. Výdavky na realizáciu stavieb a ich technického zhodnotenia</t>
  </si>
  <si>
    <t>komentár k rozpočtu</t>
  </si>
  <si>
    <t>ŠTRUKTÚROVANÝ ROZPOČET na rok 2018</t>
  </si>
  <si>
    <t>Príloha č. 2</t>
  </si>
  <si>
    <t>Príloha č. 3</t>
  </si>
  <si>
    <t>ŠTRUKTÚROVANÝ ROZPOČET na rok 2019</t>
  </si>
  <si>
    <t>ŠTRUKTÚROVANÝ ROZPOČET na rok 2020</t>
  </si>
  <si>
    <t>Harmonogram čerpania</t>
  </si>
  <si>
    <t>Skupina výdavkov</t>
  </si>
  <si>
    <t>Spolu</t>
  </si>
  <si>
    <t>Z toho Regionálny príspevok</t>
  </si>
  <si>
    <t>Z toho vlastné zdroje</t>
  </si>
  <si>
    <t>celkové</t>
  </si>
  <si>
    <t>RP</t>
  </si>
  <si>
    <t>vlastné zdroje</t>
  </si>
  <si>
    <t>Oprávnené výdavky</t>
  </si>
  <si>
    <t>mesiac</t>
  </si>
  <si>
    <t>Sociálny fond</t>
  </si>
  <si>
    <t>Cestovné - školenia pre zamestnancov a dopravu</t>
  </si>
  <si>
    <t>Elektrina</t>
  </si>
  <si>
    <t>Plyn</t>
  </si>
  <si>
    <t>Nájomné</t>
  </si>
  <si>
    <t xml:space="preserve">mesiac </t>
  </si>
  <si>
    <t>Vodné a stočné</t>
  </si>
  <si>
    <t>Asfalt</t>
  </si>
  <si>
    <t xml:space="preserve">Piesok </t>
  </si>
  <si>
    <t>Štrk</t>
  </si>
  <si>
    <t>Drevo</t>
  </si>
  <si>
    <t>Cement a stavebný materiál</t>
  </si>
  <si>
    <t>tona</t>
  </si>
  <si>
    <t>m3</t>
  </si>
  <si>
    <t>rok</t>
  </si>
  <si>
    <t>PHM do vysokotlakovej čističky potrubí</t>
  </si>
  <si>
    <t>PHM do asfaltovacej súpravy</t>
  </si>
  <si>
    <t>PC stôl</t>
  </si>
  <si>
    <t>Kancelárska stolička</t>
  </si>
  <si>
    <t xml:space="preserve">Registre - police </t>
  </si>
  <si>
    <t>Počítač</t>
  </si>
  <si>
    <t>Softwér</t>
  </si>
  <si>
    <t>Bankové poplatky</t>
  </si>
  <si>
    <t>Kancelárske potreby</t>
  </si>
  <si>
    <t>Poštovné</t>
  </si>
  <si>
    <t>Telekomunikačné služby</t>
  </si>
  <si>
    <t xml:space="preserve">Reklama </t>
  </si>
  <si>
    <t xml:space="preserve">Opravy a údržba </t>
  </si>
  <si>
    <t>ks</t>
  </si>
  <si>
    <t>súprava</t>
  </si>
  <si>
    <t>súbor</t>
  </si>
  <si>
    <t>projekt</t>
  </si>
  <si>
    <t>Asfaltovacia súprava</t>
  </si>
  <si>
    <t>Tlaková čistička potrubí + inšpekčná kamera</t>
  </si>
  <si>
    <t>Kosačka</t>
  </si>
  <si>
    <t>Krovinorez s príslušenstvom</t>
  </si>
  <si>
    <t>Multifukčné upratovacie vozidlo</t>
  </si>
  <si>
    <t>Štiepkovač na drevo</t>
  </si>
  <si>
    <t>Fréza  na sneh</t>
  </si>
  <si>
    <t xml:space="preserve">Fréza na sneh </t>
  </si>
  <si>
    <t xml:space="preserve">Mestský sociálny podnik, s.r.o. Jelšava </t>
  </si>
  <si>
    <t xml:space="preserve"> Mgr. Tímea Žigová</t>
  </si>
  <si>
    <t xml:space="preserve">Pracovník A cez ÚPSVaR - Cesta na trh práce </t>
  </si>
  <si>
    <t xml:space="preserve">Pracovník B cez ÚPSVaR - Cesta na trh práce </t>
  </si>
  <si>
    <t>Pracovník A cez ÚPSVaR</t>
  </si>
  <si>
    <t>Pracovník B cez ÚPSVaR</t>
  </si>
  <si>
    <t>Pracovník C cez ÚPSVaR</t>
  </si>
  <si>
    <t>Pracovník D cez ÚPSVaR</t>
  </si>
  <si>
    <t>Elektrická energia</t>
  </si>
  <si>
    <t>12</t>
  </si>
  <si>
    <t xml:space="preserve">Štrk </t>
  </si>
  <si>
    <t>Piesok</t>
  </si>
  <si>
    <t xml:space="preserve">Cement a stavebný materiál </t>
  </si>
  <si>
    <t>PHM do multifunkčného upratovacieho vozidla</t>
  </si>
  <si>
    <t>PHM do fréz</t>
  </si>
  <si>
    <t xml:space="preserve">PHM do kosačiek </t>
  </si>
  <si>
    <t>Opravy a údržba</t>
  </si>
  <si>
    <t xml:space="preserve">Telekomunikačné služby </t>
  </si>
  <si>
    <t>Mestský sociálny podnik, s.r.o.</t>
  </si>
  <si>
    <t xml:space="preserve">Pracovník A cez ÚPSVaR-Cesta na trh práce </t>
  </si>
  <si>
    <t xml:space="preserve">Pracovník B cez ÚPSVsR - Cesta na trh práce </t>
  </si>
  <si>
    <t xml:space="preserve">Pracovník C cez ÚPSVsR - Cesta na trh práce </t>
  </si>
  <si>
    <t xml:space="preserve">Pracovník D cez ÚPSVsR - Cesta na trh práce </t>
  </si>
  <si>
    <t xml:space="preserve">Pracovník E cez ÚPSVsR - Cesta na trh práce </t>
  </si>
  <si>
    <t xml:space="preserve">Drevo </t>
  </si>
  <si>
    <t xml:space="preserve">tona </t>
  </si>
  <si>
    <t xml:space="preserve">rok </t>
  </si>
  <si>
    <t xml:space="preserve">Cena za ročnú licenciu účtovníckeho programu s aktualizáciami a systémovou podporou.
Cena bola stanovená na základe prieskumu trhu jednotlivých poskytovateľov programov účtovníckych služieb za ročnú licenciu. </t>
  </si>
  <si>
    <t xml:space="preserve">kancelárske potreby - papier, toner a iný spotrebný materiál 
Predpokladané výdavky na materiál a iný spotrebný materiál sú 
cca 33,33 €/mes.  - 41,67 € x 12 mes. = 500 €/rok .
Cena bola stanovená na základe prieskumu trhu. </t>
  </si>
  <si>
    <t>PHM do kosačiek</t>
  </si>
  <si>
    <t>PHM do štiepkovača</t>
  </si>
  <si>
    <t>Plánované výdavky na poštovné (odberateľské faktúry a pošta súvisiaca s realizáciou projektu) 
Predpokladané výdavky - cca 8,33 €/mes. x 10 mes. = 83,33 €
Cena stanovená na základe prieskumu trhu jednotlivých poplatov Slovenskej pošty.</t>
  </si>
  <si>
    <t xml:space="preserve">Predpokladaná suma sa odvíja od priemernej spotreby uvedenej v dokumentáciií vysokotlakovej čističky v činnosti pri pretláčaní kanalizácie a preplachovaní. Suma sa odvíja od výkonu a periodicity využívania.
Predpokladané ročné výdavky sú 12 mes. x 66,67 €/mesiac = 800 €/rok </t>
  </si>
  <si>
    <t>PHM do snežných fréz</t>
  </si>
  <si>
    <t>PHM do štiepkovača na drevo</t>
  </si>
  <si>
    <t xml:space="preserve">Mesačný inkasný poplatok za priestor kancelárie podľa nájomnej zmluvy. Rozmery kancelárie - 25,81 m2 x 13,948 €/m2/rok = 360,00 €/rok </t>
  </si>
  <si>
    <t>Mesačný inkasný poplatok za priestor kancelárie podľa nájomnej zmluvy. Zálohové platby ročne - 2 160,00 €, mesačné zálohové platby predstavujú 180,00 €.</t>
  </si>
  <si>
    <t>Mesačný inkasný poplatok za priestor kancelárie podľa nájomnej zmluvy. Rozmery kancelárie - 25,81 m2 x 13,948 €/m2/rok = 360,00 €/rok.</t>
  </si>
  <si>
    <t>výška sociálneho fondu na 1 pracovníka - 4,80 €/mesiac
12 mesiacov x 4 pracovníci - 48 x 4,80 € = 230,40 €</t>
  </si>
  <si>
    <t>Výška sociálneho fondu pri 5 zamestnancoch, 1 zamestnanec - 4,80 €/mesiac x 60 mesiacov = 288,00 €/rok</t>
  </si>
  <si>
    <t xml:space="preserve">Mesačný inkasný poplatok za priestor kancelárie podľa nájomnej zmluvy. Rozmery kancelárie - 25,81 m2 x 13,948 €/m2/rok (podľa VZN Mesta Jelšava) = 360,00 €/rok </t>
  </si>
  <si>
    <t>Úhrada výdavkov spojených s realizáciu projektu Mestský sociálny podnik, s.r.o. v súlade s Akčným plánom okresu Revúca, opatrenie D.1 Podpora rozvoja sociálnej a miestnej  ekonomiky.</t>
  </si>
  <si>
    <t>asfalt potrebný na asfaltovanie ciest , resp. mestských komunikácií, plánované asfaltovanie parku (potencionálna podnikateľská činnosť), asfaltovanie mestských parkovísk a trhlín (počas celého roka vplyvom počasia) - 1 t-270 € 
Výpočet = 270 €/t x 20 t/rok = 5400 €/rok
Cena stanovená na základe prieskumu trhu.</t>
  </si>
  <si>
    <t xml:space="preserve">piesok potrebný pri stavebných prácach a na výstelku pri pokládke zámkovej dlažby pri oprave mestských chodníkov (všetky mestské komunikácie a mestské chodníky, ktoré sú v dezolátnom stave a je potrebná ich oprava, resp. výmena)
Výpočet = 24€/t x 25 t = 600 €/rok
Cena stanovená na základe prieskumu trhu. </t>
  </si>
  <si>
    <t>štrk potrebný na vysprávky ciest a chodníkov pri opravách a asfaltovaní ciest - (všetky mestské komunikácie a mestské chodníky, ktoré sú v dezolátnom stave a je potrebná ich oprava, resp. výmena) Priemerná cena cca 14,40 €/t x 25 t= 360 €/rok
Cena bola stanovená na základe prieskumu trhu.</t>
  </si>
  <si>
    <t xml:space="preserve">drevo na výrobu štiepky a na spracovanie palivového dreva (Určené na predaj pre domácnosti a bežných spotrebiteľov kúriacich tuhým palivom, resp. štiepkou. Vrámci podnikateľskej činnosti a dosahovania zisku - vývoz dreva a štiepky na objednávku do okolitých obcí)
Výpočet = 25 €/m3 x 80 m3/rok = 2000 €/rok
Cena stanovená na základe prieskumu trhu. </t>
  </si>
  <si>
    <t xml:space="preserve">stavebný materiál potrebný pri stavebných prácach vykonávaných na objednávku vrámci podnikateľskej činnosti a oprave chodníkov (všetky mestské komunikácie a mestské chodníky, ktoré sú v dezolátnom stave a je potrebná ich oprava, resp. výmena)
- cement, vápno, porfix, klince, vruty, štuková omietka, lepidlo 
Výpočet = 10 mes x 257,17 €/mes. = 2571,67 €/rok
Cena stanovená na základe prieskumu trhu u jednotlivých dodávateľov stavebného materiálu. </t>
  </si>
  <si>
    <t xml:space="preserve">V Jelšave, dňa </t>
  </si>
  <si>
    <t xml:space="preserve">Trecie kolečka, Nastavitelná výška, Kovový základ, Plynulý sklopný mechanismus, materiál koženka, Pena -PP (polypropylen), PVC, Preglejka
Stoličky budú využívané v kancelárii Mestského sociálneho podniku, s.r.o. konateľom a ekonómom, resp. iným administratívnym pracovníkom.
Cena stanovená na základe prieskumu trhu u jednotlivých dodávateľov nábytku. </t>
  </si>
  <si>
    <t xml:space="preserve">PC stôl so zásuvkami a policami, vysúvacia klávesnica pre pc, možnosť uloženia v rohu (rohový stôl). Zariadenie bude využívané v kancelárii ekonómkou/ekonómom,resp. administratívnym pracovníkom a konateľom v sídle na Námesti SNP 63.
Cena stanovená na základe prieskumu trhu u jednotlivých dodávateľov nábytku. </t>
  </si>
  <si>
    <t xml:space="preserve">Cena za ročnú licenciu účtovníckeho programu, ktorý poskytuje účtovanie podvojného účtovníctva aj s účtovaním miezd.
Cena bola stanovená na základe prieskumu trhu jednotlivých poskytovateľov programov účtovníckych služieb. </t>
  </si>
  <si>
    <t xml:space="preserve">Súprava by mala obsahovať - monitor, počítač, klávesnicu, myš 
Počítač - 500 GB hardisk, 8 GB RAM, 1600 MhZ, pracovná frekvencia 2100 MhZ, Pentium J3710 (4C, 1.6/2.64 GHZ, 2 MB), Intel HD Graphics 405
Monitor- min. 18 palcov, 60 HZ, 5 ms (1600x900)
Cena stanovená na základe prieskumu trhu. 
Počítač sa bude využívať na administratívne účely, evidenciu faktúr -dodávateľských a odberateľských, evidenciu objednávok a rovnako na prevádzkovanie účtovníckeho programu. </t>
  </si>
  <si>
    <t>Tlačiareň</t>
  </si>
  <si>
    <t xml:space="preserve">Bankové poplatky priemerná cena /mesiac 10  eur. Jedná sa o podnikateľský účet, disponentom bude konateľ a výlučným vlastníkom bude Mestský sociálny podnik, s.r.o. Cena stanovená na základe internetového prieskumu a prieskumu trhu podľa jednotlivých komerčných bánk. </t>
  </si>
  <si>
    <t xml:space="preserve">Viacúčelové regále s mnohostranným využitím z DTD laminovanej drevotriesky. Hrúbka dosky od 2 cm, šírka regálov od 60 cm, výška 2 m. Umiestnenie v kancelárii Mestského sociálneho podniku s.r.o. na jednotlivé dokumenty, šanóny s faktúrami využívané ekonómom, resp. administr. pracovníkom.
Cena stanovená na základe prieskumu trhu u jednotlivých dodávateľov nábytku. </t>
  </si>
  <si>
    <t xml:space="preserve">Stoličky </t>
  </si>
  <si>
    <t>Príručný stolík</t>
  </si>
  <si>
    <t>Stoličky, resp.kreslá pre návštevníkov (klientov)- čalúnené s kolieskami, kovový základ, materiál - koženka, PP pena; stoličky budú využívané v kancelárii v sídle spoločnosti
Cena stanovená na základe prieskumu trhu u jednotlivých dodávateľov nábytku. 
Výpočet ceny - 2 ks x 50,00 €/ks= 100,00 €</t>
  </si>
  <si>
    <t xml:space="preserve">kancelárske potreby - papier, toner a iný spotrebný materiál 
Predpokladané výdavky na materiál a iný spotrebný materiál sú 
cca 33,33 €/mes.  - 33,33 € x 10 mes. = 333,33 €/rok .
Kancelársky sortiment bude využívaný v kancelárii na administratívne účely a vybavovanie agendy súvisiacej s chodom socíálneho podniku. 
Cena bola stanovená na základe prieskumu trhu. </t>
  </si>
  <si>
    <t xml:space="preserve">paušál, internet od jednotlivých operátorov poskytujúcich telekomunikačné služby na Slovensku, minimálna výška paušálu od 20 €/mesačne pri volaniach do všetkých sietí, výška dátového prenosu pri internetových službách neobmedzená
Predpokladané výdavky - 16,66 € x 10 mes. = 166,67 €/rok
Telefón bude využívaný konateľom podniku a zamestnancami, využívaný na administratívne účely súvisiace s chodom podniku.
Cena bola stanovená na základe prieskumu trhu jednotlivých operátorov. </t>
  </si>
  <si>
    <t>Stolík pre návštevníkov, resp. zamestnancov
Laminovaná drevotrieska, šírka od 60 cm, výška od 45 cm, stolík bude využívaný v kancelárii Mestského sociálneho podniku, s.r.o. v sídle spoločnosti zamestnancami, resp. návštevníkmi, umiestnený medzi stoličkami, resp. kreslami pre klientov
Cena stanovená na základe prieskumu trhu.</t>
  </si>
  <si>
    <t>tlačiareň - laserová tlačiareň, minimálna výdrž 1 toneru - 4000 strán, čiernobiela tlač
Cena stanovená na základe prieskumu trhu.</t>
  </si>
  <si>
    <t>Zostavenie web stránky - približná cena 200,00 € stanovená na základe prieskumu trhu jednotlivých IT dodávateľov, ktorí zostavujú web stránky.
Letáky, buletiny, reklamné tabule, informačné tabule, paušálny poplatok za zverejňovanie faktúr, zmlúv a objednávok.
- približná cena - 400 €/ročne za súpravu (projekt) - cena stanovená na základe prieskumu trhu.
Cieľom reklamy je dostať služby sociálneho podniku do povedomia ľudí, rozšíriť podnikateľskú činnosť a rozšíriť poskytovanie služieb aj pre okolité obce.
Bilboardy, informačné tabule a letáky budú rozmiestnené v Meste Jelšava, vhadzované do schránok občanov a občanov v okolitých obciach. Ponuka služieb bude zasielaná mestským a obecným úradom v okolitých obciach.</t>
  </si>
  <si>
    <t>Výdavok obsahuje náhradné diely do kosačiek - hlavy do kosačiek (krovinorezov), silon na kosenie, olej do kosačiek, olej do snežných fréz, náhradné pneumatiky na štiepkovač a multifunkčné vozidlo, nemrznúca zmes a olej do asfaltovacej súpravy resp.multifunkčného vozidla a výdavky spojené so spotrebou spotrebného materiálu.
Cena stanovená na základe prieskumu trhu jednotlivých náhradných dielov a prostriedkov potrebných na údržbu.</t>
  </si>
  <si>
    <t xml:space="preserve">Súprava by mala obsahovať:
- vibračná doska - sila úderu - 17 KN, hĺbka úderu-  min. 40 cm,výkon 336 m2hod., palivo-benzín 
- ručne tlačený vibračný valec - frekvencia - 60 hz, šírka bubna 60 cm, výkon 4,4 kw 
- fréza na asfalt a betón- stroj,ktorý využíva rotojúci valec na opracovanie asfaltových a betónových povrchov, šírka záberu od 20 cm na malé a úzke nerovnosti na cestách, výkon od 3 kw 
- vibračná doska na aslfalt jednosmerná - 5600 ot./min., dojazd 22 m, 
- striekacia pištol na asfalt pre malé a ťažko prístupné miesta pre veľké a ťažké stroje , výkon od 4 kw
Súprava bude využívaná na opravy mestských komunikácií, mestských parkovísk a na plnenie zákaziek od jednotlivých klientov v okolí mesta.
Cena bola stanovená na základe prieskumu trhu a v súlade so zákonom o VO. </t>
  </si>
  <si>
    <t xml:space="preserve">Tlaková čistička - 300 PS, 205 bar, 20-25 l/min., dvojkolesový vozík, navíjak - 60 m hadica s triskou, 15 m -umývacia hadica, trojcestné čerpadlo s kovanou mosaznou hlavou, benzínový motor , použiteľnosť v exteriéri aj v interiéri 
Inšpekčná  kamera - veľký display, vodotesná do 3 m, vizuálna inšpekcia v ťažko prístupných miestach, hliníková konštrukcia 
Kamerová hlava - CA 100, CA 300 
Magnetické háčiky pre  hlavu - 17 mm
Tlaková čistička potrubí bude využívaná na čistenie mestských kanalizácií a potrubí a na plnenie zákaziek a objednávok od obyvateľov mesta čí okolitých miest a obcí
Cena bola stanovená na základe prieskumu trhu a v súlade so zákonom o VO. </t>
  </si>
  <si>
    <t xml:space="preserve">Multifunkčné a komunálne vozidlo na celoročné použitie - letná a zimná údržba, údržba zelene  Rýchla výmena rôznych nadstavbových zariadení jednou osobou. Prestrojenie zo zametacieho stroja na vozidlo zimnej údržby alebo na údržbu zelene. 
Minimálny výkon 75 kw, palivo benzín, príslušenstvo je súčasťou vozidla - zametacia metla, pluh, posypová nádrž a kosenie cestných komunikácií.
Vozidlo bude využívané na zimnú a letnú údržbu mestských komunikácií, odhŕňanie snehu, zametanie a kropenie mestských komunikácií, údržbu zelene v meste a údržbu zelene okolo mestských ciest a parkovísk.
Cena bola stanovená na základe prieskumu trhu a v súlade so zákonom o VO. Prieskum trhu zahŕňal čo najlacnejšie vozidlo v obdobnou výbavou. </t>
  </si>
  <si>
    <t xml:space="preserve">štiepkovač za traktor, minimálny priemer podávača do štiepkovača - 600 mm pre palivové drevo
- štiepkovač prípojný za traktor, ktorý je možné v lese upevniť do zeme, výkon motara 1,6, 85 kw
Štiepkovač využívaný na výrobu štiepky - podnikateľská činnosť - určená na ďalší predaj pre obyvateľov, ktorí kúria tuhým palivom (objednávky)
Cena bola stanovená na základe prieskumu trhu a v súlade so zákonom o VO. </t>
  </si>
  <si>
    <t>dvojstupňová fréza, 60-69 cm záber, 250 m3- 6,2 Kw, 6 rýchlostí vpred, 2 rýchlosti vzad, vyhadzovanie snehu do 10 m 
Cena bola stanovená na základe prieskumu trhu.
Fréza bude určená na zimnú údržbu mestských chodníkov a zle prístupných miestach v meste, ktoré pluh nedokáže odhrnúť.</t>
  </si>
  <si>
    <t>Pracovné náradie - fúriky</t>
  </si>
  <si>
    <t>Pracovné náradie - lopaty</t>
  </si>
  <si>
    <t>Pracovné náradie - hrable</t>
  </si>
  <si>
    <t xml:space="preserve">Pracovné náradie - motyky </t>
  </si>
  <si>
    <t>Pracovné náradie - krampáče</t>
  </si>
  <si>
    <t>Pracovné náradie - odhŕňače snehu</t>
  </si>
  <si>
    <t>Odhŕňače snehu s kolieskami, plastový, pracovný záber od 60 cm
Cena bola stanovená na základe prieskumu trhu u jednotlivých dodávateľov.
Odhŕňanie a čistenie snehu mestských chodníkov a mestkých komunikácií v zle prístupných miestach pre snežné frézy.</t>
  </si>
  <si>
    <t>Pracovné náradie - sada skrutkovačov (gola sada)</t>
  </si>
  <si>
    <t>Gola sada 1/4" + 1/2"- skrutkovače - sada hlavíc a nástavcov od 1,4 mm do 55 mm , minimálny počet kusov 90 v rační (kufri)
Cena bola stanovená na základe prieskumu trhu u jednotlivých dodávateľov. Využívanie pracovníkmi v stavebných prácach a opravách pre Mesto Jelšava, resp. pri čistení kanalizácií (objednávky).</t>
  </si>
  <si>
    <t>Pracovné náradie - pílky, kladivá, gumené kladivá, vodováhy, kliešte, metre, špachtle, hladidlá a štetky na maľovanie</t>
  </si>
  <si>
    <t>Pracovné náradie využívané pri rekonštrukcii mestkých chodníkov, stavebných prácach na objednávku a opravách v meste (plánovaná oprava mosta, rekonštrukcia autobusovej zastávky). Cena bola stanovená na základe prieskumu trhu u jednotlivých dodávateľov.</t>
  </si>
  <si>
    <t>dvojstupňová fréza, 80 -85 cm záber, štvortaktný motor, 8 kw, 8 rýchlostí vpred, vyhadzovanie snehu do 12 m - cestné komunikácie v meste
Cena bola stanovená na základe prieskumu trhu.
Fréza bude určená na zimnú údržbu mestských parkovísk a zle prístupných miestach v meste a všetkých mestských komunikácií vo vlastníctve Mesta Jelšava.</t>
  </si>
  <si>
    <t>Pracovné náradie - aku skrutkovač</t>
  </si>
  <si>
    <t>Aku skrutkovač - LiLon batéria, výkon min. 12V, min,1,3Ah. sada bytov súčasťou balenia, vŕtanie, doťahovanie, spätný chod, kufor, min. 2 akumulátory s nabíjačkou
Pracovné náradie využívané pri stavebných prácach na objednávku a opravách v meste (plánovaná oprava mosta, rekonštrukcia autobusovej zastávky). Cena bola stanovená na základe prieskumu trhu u jednotlivých dodávateľov.</t>
  </si>
  <si>
    <t>Pracovné náradie - uhlová brúska</t>
  </si>
  <si>
    <t>Výkon min. 800 W, priemer kotúča od 125 mm, otáčky od 2500 ot./min. Využívané pri rekonštrukcii mestkých chodníkov, stavebných prácach na objednávku a opravách v meste (plánovaná oprava mosta, rekonštrukcia autobusovej zastávky).
Cena bola stanovená na základe prieskumu trhu u jednotlivých dodávateľov.</t>
  </si>
  <si>
    <t xml:space="preserve">Štrk  potrebný pri stavebných prácach, pri vysprávkach a pokládke zámkovej dlažby, oprave chodníkov a výtlkov na parkoviskách (cena za 1 t-14,40 €), (všetky mestské komunikácie a mestské chodníky, ktoré sú v dezolátnom stave a je potrebná ich oprava, resp. výmena)
Výpočet = 30 t x 14,40 €/t = 432,00 €/rok
Cena stanovená na základe prieskumu trhu. </t>
  </si>
  <si>
    <t xml:space="preserve">Stavebný materiál potrebný pri stavebných prácach vykonávaných na objednávku vrámci podnikateľskej činnosti a oprave chodníkov (všetky mestské komunikácie a mestské chodníky, ktoré sú v dezolátnom stave a je potrebná ich oprava, resp. výmena)
- cement, vápno, porfix, klince, vruty, štuková omietka, lepidlo 
Výpočet za 1 rok -odvodený od počtu stavebných prác plánovaných na rok 2019.
Cena stanovená na základe prieskumu trhu u jednotlivých dodávateľov stavebného materiálu. </t>
  </si>
  <si>
    <t xml:space="preserve">Piesok potrebný pri stavebných prácach a na výstelku pri pokládke zámkovej dlažby pri oprave mestských chodníkov (všetky mestské komunikácie a mestské chodníky, ktoré sú v dezolátnom stave a je potrebná ich oprava, resp. výmena) ,(cena za 1t zistená na základe prieskumu trhu) 
Výpočet - 30 t x 24,00 €/t = 720,00 €/rok
Cena stanovená na základe prieskumu trhu. </t>
  </si>
  <si>
    <t>Asfalt potrebný na asfaltovanie ciest , resp. mestských komunikácií, plánované asfaltovanie parku (potencionálna podnikateľská činnosť), asfaltovanie mestských parkovísk a trhlín (počas celého roka vplyvom počasia) - 1 t-270 € . Výpočet odhadovanej sumy 20 t x 270,00 €/t = 5400 €/rok. Jedná sa o surovú hmotu, ktorá bude ďalej tepelne upravená vibračným valcom a vibračnou doskou.
Cena bola stanovená na základe prieskumu trhu.</t>
  </si>
  <si>
    <t xml:space="preserve">Predpokladaná suma sa odvíja od priemernej spotreby uvedenej v dokumentáciií vysokotlakej čističky potrubí. Zariadenie budú využívať obyvatelia a domácnosti na objednávku a iné okolité obce, v ktorých absentuje takýto typ služieb. 
Predpokladané ročné výdavky sú 12 mes. x 66,67 €/mesiac = 800 €/rok </t>
  </si>
  <si>
    <t>Predpokladaná suma sa odvíja od priemernej spotreby uvedenej v dokumentáciií kosačiek. Tento typ služieb je určený na kosenie mestských trávnatých plôch, ktoré budú poskytované pre Mesto Jelšava. V prípade objednávok sú služby určené aj pre domácnosti, ktoré nemajú, resp. nemôžu si takýto stroj dovoliť. Daná spotreba je určená pre 3 krovinorezy a 2 kosačky v dobe používania v letných mesiacoch, cca 6 mes od mája do októbra.
Výpočet - 33,33 €/mes. x 6 mes. = 200,00 €</t>
  </si>
  <si>
    <t xml:space="preserve">Predpokladaná suma sa odvíja od priemernej spotreby uvedenej v dokumentáciií snežných fréz v činnosti a podľa počtu odfrézovaných kilometrov pri spotrebe l/100 km. Suma je predpokladaná pri používaní dvoch fréz v zimných mesiacoch, t.j. od novembra do marca (cca 5 mes.)
Predpokladané ročné výdavky sú 5 mes. x 40 €/mesiac = 200 €/rok </t>
  </si>
  <si>
    <t xml:space="preserve">Predpokladaná suma sa odvíja od priemernej spotreby uvedenej v dokumentáciií multifunkčného upratovacieho vozidla podľa počtu odjazdených kilometrov pri spotrebe l/100 km. Vozidlo sa bude využívať na zimnú a letnú údržbu mesta, kropenie mestských komunikácií a kosenie mestských trávnatých plôch okolo mestských ciest.
Predpokladané ročné výdavky sú 12 mes. x 125 €/mesiac = 1500 €/rok </t>
  </si>
  <si>
    <t xml:space="preserve">Stavebný materiál potrebný pri stavebných prácach vykonávaných na objednávku vrámci podnikateľskej činnosti a oprave chodníkov (všetky mestské komunikácie a mestské chodníky, ktoré sú v dezolátnom stave a je potrebná ich oprava, resp. výmena)
- cement, vápno, porfix, klince, vruty, štuková omietka, lepidlo 
Výpočet za 1 rok -odvodený od počtu stavebných prác plánovaných na rok 2020.
Cena stanovená na základe prieskumu trhu u jednotlivých dodávateľov stavebného materiálu. </t>
  </si>
  <si>
    <t xml:space="preserve">paušál, internet -od jednotlivých operátorov na Slovensku, minimálna výška paušálu od 20 €/mesačne pri volaniach do všetkých sietí, výška dátového prenosu pri internetových službách neobmedzená
Telefón bude využívaný konateľom podniku a zamestnancami, využívaný na administratívne účely súvisiace s chodom podniku.
Predpokladané výdavky - 41,67 € x 12 mes. = 500 €/rok
Cena bola stanovená na základe prieskumu trhu jednotlivých operátorov. </t>
  </si>
  <si>
    <t xml:space="preserve">Drevo na výrobu štiepky a na spracovanie palivového dreva (Určené na predaj pre domácnosti a bežných spotrebiteľov kúriacich tuhým palivom, resp. štiepkou. Vrámci podnikateľskej činnosti a dosahovania zisku - vývoz dreva a štiepky na objednávku do okolitých obcí)
Výpočet sa odvíja od počtu 90 m3 dreva x 25,00 €/m3 = 2250,00 €/rok. Cena stanovená na základe prieskumu trhu od jednotlivých dovozcov a dodávateľov drevnej hmoty. </t>
  </si>
  <si>
    <t xml:space="preserve">Drevo na výrobu štiepky a na spracovanie palivového dreva (Určené na predaj pre domácnosti a bežných spotrebiteľov kúriacich tuhým palivom, resp. štiepkou. Vrámci podnikateľskej činnosti a dosahovania zisku - vývoz dreva a štiepky na objednávku do okolitých obcí)
Výpočet sa odvíja od počtu 100 m3 dreva x 25,00 €/m3 = 2500,00 €/rok. Cena stanovená na základe prieskumu trhu od jednotlivých dovozcov a dodávateľov drevnej hmoty. </t>
  </si>
  <si>
    <t>Asfalt potrebný na asfaltovanie ciest , resp. mestských komunikácií, plánované asfaltovanie parku (potencionálna podnikateľská činnosť), asfaltovanie mestských parkovísk a trhlín (počas celého roka vplyvom počasia) - 1 t-270 € .Výpočet odhadovanej sumy 25t x 270,00 €/t = 6750 €/rok. Jedná sa o surovú hmotu, ktorá bude ďalej tepelne upravená vibračným valcom a vibračnou doskou.
Cena bola stanovená na základe prieskumu trhu.</t>
  </si>
  <si>
    <t>hrable - materiál oceľ, drevené porisko
Cena bola stanovená na základe prieskumu trhu u jednotlivých dodávateľov.</t>
  </si>
  <si>
    <t>lopaty - materiál hliník, drevené porisko
Cena bola stanovená na základe prieskumu trhu u jednotlivých dodávateľov.</t>
  </si>
  <si>
    <t>motyky - materiál oceľ, drevené porisko
Cena bola stanovená na základe prieskumu trhu u jednotlivých dodávateľov.</t>
  </si>
  <si>
    <t>krampáče - maeriál oceľ, drevené porisko
Cena bola stanovená na základe prieskumu trhu u jednotlivých dodávateľov.</t>
  </si>
  <si>
    <t>fúriky - materiál tvrdený plech
Cena bola stanovená na základe prieskumu trhu u jednotlivých dodávateľov.</t>
  </si>
  <si>
    <t xml:space="preserve">Predpokladaná suma sa odvíja od priemernej spotreby uvedenej v dokumentáciií štiepkovača v činnosti pri štiepkovaní dreva a podľa počtu odjazdených kilometrov pri spotrebe l/100 km. Štiepkovač využívaný na výrobu štiepky - podnikateľská činnosť - určená na ďalší predaj pre obyvateľov, ktorí kúria tuhým palivom (objednávky). Predpokladané ročné výdavky sú 12 mes. x 66,67 €/mesiac = 800 €/rok </t>
  </si>
  <si>
    <t xml:space="preserve">Predpokladaná suma sa odvíja od priemernej spotreby uvedenej v dokumentáciií asfaltovacej súpravy v činnosti pri utláčaní asfaltu vybračným valcom a podľa počtu odjazdených kilometrov pri spotrebe l/100 km. Služby budú poskytované Mestu Jelšava vrámci podnikateľskej činnosti, čo sa týka údržby a opráv mestských komunikácií, parkovísk, trhlín vplyvom počasia. Podnikateľská činnosť bude zameraná aj na okolité obce, v ktorých absentuje tento typ poskytovania služieb na objednávku. 
Predpokladané ročné výdavky sú 12 mes. x 125 €/mesiac = 1500 €/rok </t>
  </si>
  <si>
    <t xml:space="preserve">Predpokladaná suma sa odvíja od priemernej spotreby uvedenej v dokumentáciií snežných fréz v činnosti a podľa počtu odfrézovaných kilometrov pri spotrebe l/100 km.
Suma je predpokladaná pri používaní dvoch fréz v zimných mesiacoch, t.j. od novembra do marca (cca 5 mes.)
Predpokladané ročné výdavky sú 5 mes. x 40 €/mesiac = 200 €/rok </t>
  </si>
  <si>
    <t xml:space="preserve">štvortaktný motor, 83 l kôš, záber 53 cm, výška trávy min. 5 cm
Kosačka bude využívaná na kosenie mestských trávnatých plôch, popr. objednávok od obyvateľov mesta.
Cena za 1 ks - 2000,00 €, výpočet ceny 2 ks x 2000,00 € - 4000,00 €. Používanie v letných mesiacoch, cca od mája do októbra.
Cena bola stanovená na základe prieskumu trhu a v súlade so zákonom o VO. </t>
  </si>
  <si>
    <t xml:space="preserve">9000 ot./min., 2,1 kw, 0,9 l palivo, výstupový hriadeľ -      8800 ot./min, 1 kg/2,2/bs/h. Cena za 1 ks cca 833,33 €, výpočet 3 ks x 833,33 € = 2500,00 €.Používanie v letných mesiacoch, cca od mája do októbra.
Cena bola stanovená na základe prieskumu trhu a v súlade so zákonom o VO. </t>
  </si>
  <si>
    <t xml:space="preserve">Kancelárske potreby - papier, toner a iný spotrebný materiál 
Predpokladané výdavky na materiál a iný spotrebný materiál sú 
cca 33,33 €/mes.  - 41,67 € x 12 mes. = 500 €/rok . Kancelársky sortiment bude využívaný v kancelárii na administratívne účely a vybavovanie agendy súvisiacej s chodom socíálneho podniku. 
Cena bola stanovená na základe prieskumu trhu. </t>
  </si>
  <si>
    <t>Výdavok obsahuje náhradné diely do kosačiek - hlavy do kosačiek (krovinorezov), silon na kosenie, olej do kosačiek, olej do snežných fréz, náhradné pneumatiky na štiepkovač a multifunkčné vozidlo, nemrznúca zmes a olej do asfaltovacej súpravy resp.multifunkčného vozidla, a iný spotrebný materiál.
Cena stanovená na základe prieskumu trhu jednotlivých náhradných dielov a prostriedkov potrebných na údržbu. Predpokladané výdavky - 83,33 €/ mesiac x 12 mes. = 1000,00 €/rok.</t>
  </si>
  <si>
    <t>Bankové poplatky priemerná cena /mesiac= 15  eur. Oproti r. 2018 sa cena bankových poplatkov zvýšila o 5,00 € z dôvodu väčšieho počtu plánovaných transakcií. Jedná sa o podnikateľský účet, disponentom bude konateľ a výlučným vlastníkom bude Mestský sociálny podnik, s.r.o. Cena stanovená na základe internetového prieskumu a prieskumu trhu podľa jednotlivých komerčných bánk. Predpokladané výdavky - 15,00 €/mesiac x 12 mes. = 180,00 €/rok.</t>
  </si>
  <si>
    <t>Výdavok obsahuje náhradné diely do kosačiek - hlavy do kosačiek (krovinorezov), silon na kosenie, olej do kosačiek, olej do snežných fréz, náhradné pneumatiky na štiepkovač a multifunkčné vozidlo, nemrznúca zmes a olej do asfaltovacej súpravy resp.multifunkčného vozidla. 
Cena stanovená na základe prieskumu trhu jednotlivých náhradných dielov a prostriedkov potrebných na údržbu.Predpokladané výdavky - 83,33 €/ mesiac x 12 mes. = 1000,00 €/rok.</t>
  </si>
  <si>
    <t>Bankové poplatky priemerná cena /mesiac= 15  eur.  Jedná sa o podnikateľský účet, disponentom bude konateľ a výlučným vlastníkom bude Mestský sociálny podnik, s.r.o. Cena stanovená na základe internetového prieskumu a prieskumu trhu podľa jednotlivých komerčných bánk.  Predpokladané výdavky - 15,00 €/mesiac x 12 mes. = 180,00 €/rok.</t>
  </si>
  <si>
    <t>výška sociálneho fondu na 1 pracovníka - 4,80 €/mesiac
7 mesiacov x 2 pracovníci -  x 4,80 € = 67,20 €</t>
  </si>
  <si>
    <t>cestovné odhadované podľa ceny lístkov SAD rozpočtované pri 2 zamestnancoch, t.j. 7 mesiacov x 8 €/mesiac= 56,00 €
2 zamestnanci - 112,00 € 
Školenia týkajúce sa údržby a obsluhovania strojov (asfaltovacia súprava, BOZP..) - pracovníci, školenia týkajúce sa vedenia sociálneho podniku - konateľ</t>
  </si>
  <si>
    <t>7</t>
  </si>
  <si>
    <t xml:space="preserve">Predpokladaná suma sa odvíja od priemernej spotreby uvedenej v dokumentáciií vysokotlakej čističky potrubí. Zariadenie budú využívať obyvatelia a domácnosti na objednávku a iné okolité obce, v ktorých absentuje takýto typ služieb. Predpokladané ročné výdavky sú 7 mes. x 36 € = 252 € </t>
  </si>
  <si>
    <t xml:space="preserve">Predpokladaná suma sa odvíja od priemernej spotreby uvedenej v dokumentáciií asfaltovej súpravy. Služby budú poskytované Mestu Jelšava vrámci podnikateľskej činnosti, čo sa týka údržby a opráv mestských komunikácií, parkovísk, trhlín vplyvom počasia. Podnikateľská činnosť bude zameraná aj na okolité obce, v ktorých absentuje tento typ poskytovania služieb na objednávku. Predpokladané ročné výdavky sú 6 mes. x 36 € = 216 €. </t>
  </si>
  <si>
    <t xml:space="preserve">Predpokladaná suma sa odvíja od priemernej spotreby uvedenej v dokumentáciií kosačiek. Tento typ služieb je určený na kosenie mestských trávnatých plôch, ktoré budú poskytované pre Mesto Jelšava. V prípade objednávok sú služby určené aj pre domácnosti, ktoré nemajú, resp. nemôžu si takýto stroj dovoliť. Daná spotreba je určená pre 3 krovinorezy a 2 kosačky v dobe používania v letných mesiacoch, cca 6 mes od mája do októbra. Predpokladané ročné výdavky sú 4 mes.x 29,24 €= 116,96 € </t>
  </si>
  <si>
    <t>Predpokladaná suma sa odvíja od priemernej spotreby uvedenej v dokumentáciií snežných fréz v činnosti a podľa počtu odfrézovaných kilometrov pri spotrebe l/100 km. Suma je predpokladaná pri používaní dvoch fréz v zimných mesiacoch, t.j. od novembra do marca (cca 5 mes.) Predpokladané ročné výdavky sú 1 mes. x 33,33 €/mesiac = 33,33 €/rok/obdobie</t>
  </si>
  <si>
    <t xml:space="preserve">Predpokladaná suma sa odvíja od priemernej spotreby uvedenej v dokumentáciií multifunkčného upratovacieho vozidla podľa počtu odjazdených kilometrov pri spotrebe l/100 km. Vozidlo sa bude využívať na zimnú a letnú údržbu mesta, kropenie mestských komunikácií a kosenie mestských trávnatých plôch okolo mestských ciest. Predpokladané ročné výdavky sú 7 mes. x 125 €/mesiac = 875 €/obdobie </t>
  </si>
  <si>
    <t>Predpokladaná suma sa odvíja od priemernej spotreby uvedenej v dokumentáciií štiepkovača v činnosti pri štiepkovaní dreva a podľa počtu odjazdených kilometrov pri spotrebe l/100 km. Predpokladané ročné výdavky sú 6 mes. x 66,67 €/mesiac = 400,00 €/obdobie</t>
  </si>
  <si>
    <t xml:space="preserve">Zamestnanec bude ďalej vykonávať prácu pomocného pracovníka. Celková cena práce 1 zamestnanca je 648,96 €, výška odvodov je 35,2 %, t.j.168,96 €. 95 % nákladov mzdy a odvodov hradených z príspevku ÚPSVaR- 4932,08 €, 5 % hradených z vlastných zdrojov-259,60 € - 8 mesiacov.
Výška nákladov mzdy a odvodov z príspevku ÚPSVaR - 60 %, t.j. 1557,52 €, výška nákladov hradená z vlastných zdrojov- 40 %, t.j.1038,32 € - 4 mesiace
Celkový príspevok z ÚPSVaR - 6489,60 €
</t>
  </si>
  <si>
    <t>Mesačný inkasný poplatok za priestor kancelárie podľa nájomnej zmluvy. Zálohové platby ročne - 2 160,00 €, mesačné zálohové platby predstavujú180,00 €.</t>
  </si>
  <si>
    <t>Zamestnanec bude ďalej vykonávať prácu pomocného pracovníka. Celková cena práce 1 zamestnanca je 648,96 €, výška odvodov je 35,2 %, t.j.168,96 €.
Výška nákladov mzdy a odvodov z príspevku ÚPSVaR - 60 %, t.j. 1946,90 € -5 mesiacov, výška nákladov hradená z vlastných zdrojov- 40 %, t.j. 1297,90 €/5 mes. 
Výška nákladov hradená z vlastných zdrojov 100 % - 7 mesiacov - 4542,72 €</t>
  </si>
  <si>
    <t xml:space="preserve">Predpokladaná suma sa odvíja od priemernej spotreby uvedenej v dokumentáciií štiepkovača v činnosti pri štiepkovaní dreva a podľa počtu odjazdených kilometrov pri spotrebe l/100 km. Štiepkovač využívaný na výrobu štiepky - podnikateľská činnosť - určená na ďalší predaj pre obyvateľov, ktorí kúria tuhým palivom (objednávky)Predpokladané ročné výdavky sú 10 mes. x 80 €/mesiac = 800 €/rok </t>
  </si>
  <si>
    <t xml:space="preserve">Predpokladaná suma sa odvíja od priemernej spotreby uvedenej v dokumentáciií asfaltovej súpravy. Služby budú poskytované Mestu Jelšava vrámci podnikateľskej činnosti, čo sa týka údržby a opráv mestských komunikácií, parkovísk, trhlín vplyvom počasia. Podnikateľská činnosť bude zameraná aj na okolité obce, v ktorých absentuje tento typ poskytovania služieb na objednávku. 
Predpokladané ročné výdavky sú 10 mes. x 150 €/mesiac = 1500 €/rok
Asfaltovacia činnosť nebude realizovaná v mesiacoch január a február z dôvodu mrazov. </t>
  </si>
  <si>
    <t xml:space="preserve">Zamestnanec bude vykonávať pracovnú činnosť pomocného pracovníka na dobu určitú - 24 mesiacov, po ukončení pracovného pomeru na dobu určitú bude zamestnaný na neurčitú dobu na zmluvu.
Projekt Cesta na trh práce - 3 mesiace hradené z príspevku ÚPSVaR - 95 %-t.j. 1849,55 €, 5 % hradených z vlastných zdrojov - t.j. 97,35 €, ďalších 9 mesiacov - príspevok ÚPSVaR - 60 % - t.j. 3504,42 €, 40 % nákladov na zamestnanca hradených z vlastných zdrojov - t.j. 2336,22 €. 
Výpočet oprávnených nákladov z vlastných zdrojov-zisku - 97,35 € + 2336,22 € = 2 433,57 €. </t>
  </si>
  <si>
    <t xml:space="preserve">Zamestnanec bude vykonávať pracovnú činnosť pomocného pracovníka na dobu určitú - 24 mesiacov, po ukončení pracovného pomeru na dobu určitú bude zamestnaný na neurčitú dobu na zmluvu.
Pracovná náplň zamestnanca zahŕňa - asfaltovanie ciest a chodníkov, pretláčanie kanalizácií, údržba chodníkov, pokládka dlažby na chodníkoch mesta, rôzne stavebné, murárske a maliarske práce podľa počtu objednávok a získaných zákaziek.
Projekt Cesta na trh práce - 15 mesiacov hradených z príspevku ÚPSVaR - 95 %, 5% z vlastných zdrojov, 9 mesiacov hradených z príspevku ÚPSVaR- 60% a 40 % z vlastných zdrojov.
Po ukončení dotovania z príspevku ÚPSVaR budú mzdy zamestnancov hradené z podnikateľskej činnosti - t.j. zo zisku.
Celková cena práce 1 zamestnanca - 648,96 €, výška odvodov na 1 zamestnanca je 35,2 %, t.j. 168,96 €. 
95 % nákladov mzdy a odvodov hradených z príspevku ÚPSVaR, 5 % hradených z regionálneho príspevku  = t.j. 5% mzdy s odvodmi predstavuje 32,45 €/mesiac/1 zamestnanec
Výpočet = 32,45 € - 5% celkovej minimálnej mzdy s odvodmi x 7 mes. = 227,15 € / 1 zamestnanec. 
Príspevok na mzdu z ÚPSVaR 95 % - 4315,57 €/7 mes. 
Príspevok z ÚPSVaR na pracovné pomôcky - 87,54 €/1 zamestanec/celé obdobie </t>
  </si>
  <si>
    <t xml:space="preserve">Zamestnanec bude vykonávať pracovnú činnosť pomocného pracovníka na dobu určitú - 24 mesiacov, po ukončení pracovného pomeru na dobu určitú bude zamestnaný na neurčitú dobu na zmluvu.
Pracovná náplň zamestnanca zahŕňa - asfaltovanie ciest a chodníkov, pretláčanie kanalizácií, údržba chodníkov, pokládka dlažby na chodníkoch mesta, rôzne stavebné, murárske a maliarske práce podľa počtu objednávok a získaných zákaziek.
Projekt Cesta na trh práce - 15 mesiacov hradených z príspevku ÚPSVaR - 95 %, 5% z vlastných zdrojov, 9 mesiacov hradených z príspevku ÚPSVaR- 60% a 40 % z vlastných zdrojov.
Celková cena práce 1 zamestnanca - 648,96 €, výška odvodov na 1 zamestnanca je 35,2 %, t.j. 168,96 €. 
95 % nákladov mzdy a odvodov hradených z príspevku ÚPSVaR, 5 % hradených z vlastných zdrojov  = t.j. 5% mzdy s odvodmi predstavuje 32,45 €/mesiac/1 zamestnanec
Výpočet = 32,45 € x 12 mes. = 389,40 € / 1 zamestnanec. 
Príspevok na mzdu z ÚPSVaR 95 % - 7398,12 €/12 mes. 
Príspevok z ÚPSVaR na pracovné pomôcky - 87,54 €/1 zamestanec/celé obdobie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</si>
</sst>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0.00\ &quot;Sk&quot;;[Red]\-#,##0.00\ &quot;Sk&quot;"/>
    <numFmt numFmtId="165" formatCode="#,##0_ ;[Red]\-#,##0\ "/>
    <numFmt numFmtId="166" formatCode="#,##0.00\ [$€-1];[Red]\-#,##0.00\ [$€-1]"/>
    <numFmt numFmtId="167" formatCode="#,##0.00\ &quot;€&quot;"/>
  </numFmts>
  <fonts count="16" x14ac:knownFonts="1">
    <font>
      <sz val="10"/>
      <name val="Arial CE"/>
      <charset val="238"/>
    </font>
    <font>
      <sz val="10"/>
      <name val="Times New Roman"/>
      <family val="1"/>
      <charset val="238"/>
    </font>
    <font>
      <b/>
      <sz val="10"/>
      <name val="Times New Roman"/>
      <family val="1"/>
      <charset val="238"/>
    </font>
    <font>
      <b/>
      <sz val="8"/>
      <name val="Times New Roman"/>
      <family val="1"/>
      <charset val="238"/>
    </font>
    <font>
      <b/>
      <i/>
      <sz val="10"/>
      <name val="Times New Roman"/>
      <family val="1"/>
      <charset val="238"/>
    </font>
    <font>
      <sz val="12"/>
      <name val="Times New Roman"/>
      <family val="1"/>
      <charset val="238"/>
    </font>
    <font>
      <b/>
      <i/>
      <sz val="12"/>
      <name val="Times New Roman"/>
      <family val="1"/>
      <charset val="238"/>
    </font>
    <font>
      <b/>
      <i/>
      <u/>
      <sz val="12"/>
      <name val="Times New Roman"/>
      <family val="1"/>
      <charset val="238"/>
    </font>
    <font>
      <sz val="11"/>
      <name val="Times New Roman"/>
      <family val="1"/>
      <charset val="238"/>
    </font>
    <font>
      <b/>
      <sz val="12"/>
      <name val="Times New Roman"/>
      <family val="1"/>
      <charset val="238"/>
    </font>
    <font>
      <b/>
      <sz val="11"/>
      <name val="Times New Roman"/>
      <family val="1"/>
      <charset val="238"/>
    </font>
    <font>
      <b/>
      <i/>
      <u val="doubleAccounting"/>
      <sz val="14"/>
      <color indexed="10"/>
      <name val="Times New Roman"/>
      <family val="1"/>
      <charset val="238"/>
    </font>
    <font>
      <b/>
      <i/>
      <sz val="14"/>
      <name val="Times New Roman"/>
      <family val="1"/>
      <charset val="238"/>
    </font>
    <font>
      <b/>
      <sz val="11"/>
      <name val="Calibri"/>
      <family val="2"/>
      <charset val="238"/>
      <scheme val="minor"/>
    </font>
    <font>
      <sz val="11"/>
      <name val="Calibri"/>
      <family val="2"/>
      <charset val="238"/>
      <scheme val="minor"/>
    </font>
    <font>
      <sz val="10"/>
      <color rgb="FFFF0000"/>
      <name val="Times New Roman"/>
      <family val="1"/>
      <charset val="238"/>
    </font>
  </fonts>
  <fills count="1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2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4">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theme="0" tint="-0.34998626667073579"/>
      </left>
      <right/>
      <top/>
      <bottom/>
      <diagonal/>
    </border>
    <border>
      <left style="thin">
        <color theme="0" tint="-0.249977111117893"/>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247">
    <xf numFmtId="0" fontId="0" fillId="0" borderId="0" xfId="0"/>
    <xf numFmtId="0" fontId="1" fillId="0" borderId="0" xfId="0" applyFont="1" applyFill="1" applyBorder="1" applyAlignment="1">
      <alignment horizontal="left" wrapText="1"/>
    </xf>
    <xf numFmtId="0" fontId="1" fillId="0" borderId="0" xfId="0" applyFont="1" applyFill="1" applyBorder="1" applyAlignment="1">
      <alignment horizontal="left"/>
    </xf>
    <xf numFmtId="49" fontId="3" fillId="0" borderId="0" xfId="0" applyNumberFormat="1" applyFont="1" applyFill="1" applyBorder="1" applyAlignment="1" applyProtection="1">
      <alignment horizontal="left" wrapText="1"/>
      <protection locked="0"/>
    </xf>
    <xf numFmtId="49"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4"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164" fontId="1" fillId="0" borderId="0" xfId="0" applyNumberFormat="1" applyFont="1" applyFill="1" applyBorder="1" applyAlignment="1">
      <alignment horizontal="left" wrapText="1"/>
    </xf>
    <xf numFmtId="164" fontId="5" fillId="0" borderId="0" xfId="0" applyNumberFormat="1" applyFont="1" applyFill="1" applyBorder="1" applyAlignment="1">
      <alignment horizontal="left" wrapText="1"/>
    </xf>
    <xf numFmtId="49" fontId="3" fillId="0" borderId="0" xfId="0" applyNumberFormat="1" applyFont="1" applyFill="1" applyBorder="1" applyAlignment="1" applyProtection="1">
      <alignment horizontal="right" wrapText="1"/>
      <protection locked="0"/>
    </xf>
    <xf numFmtId="164" fontId="1" fillId="0" borderId="0" xfId="0" applyNumberFormat="1" applyFont="1" applyFill="1" applyBorder="1" applyAlignment="1">
      <alignment horizontal="right"/>
    </xf>
    <xf numFmtId="49" fontId="1" fillId="0" borderId="1"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164" fontId="4" fillId="0" borderId="0" xfId="0" applyNumberFormat="1" applyFont="1" applyFill="1" applyBorder="1" applyAlignment="1">
      <alignment horizontal="right" vertical="center" wrapText="1"/>
    </xf>
    <xf numFmtId="166" fontId="1" fillId="0" borderId="3" xfId="0" applyNumberFormat="1" applyFont="1" applyFill="1" applyBorder="1" applyAlignment="1">
      <alignment horizontal="right" vertical="center" wrapText="1"/>
    </xf>
    <xf numFmtId="0" fontId="4" fillId="0" borderId="0" xfId="0" applyFont="1" applyAlignment="1">
      <alignment horizontal="left"/>
    </xf>
    <xf numFmtId="49" fontId="2" fillId="0" borderId="0" xfId="0" applyNumberFormat="1" applyFont="1" applyFill="1" applyBorder="1" applyAlignment="1">
      <alignment horizontal="left"/>
    </xf>
    <xf numFmtId="49" fontId="9" fillId="0" borderId="0"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wrapText="1"/>
    </xf>
    <xf numFmtId="49" fontId="10" fillId="0" borderId="0" xfId="0" applyNumberFormat="1" applyFont="1" applyFill="1" applyBorder="1" applyAlignment="1">
      <alignment horizontal="center" wrapText="1"/>
    </xf>
    <xf numFmtId="49" fontId="1" fillId="0" borderId="3" xfId="0" applyNumberFormat="1" applyFont="1" applyFill="1" applyBorder="1" applyAlignment="1">
      <alignment horizontal="center" vertical="center" wrapText="1"/>
    </xf>
    <xf numFmtId="49" fontId="10" fillId="0" borderId="0" xfId="0" applyNumberFormat="1" applyFont="1" applyFill="1" applyBorder="1" applyAlignment="1" applyProtection="1">
      <alignment horizontal="left" wrapText="1"/>
      <protection locked="0"/>
    </xf>
    <xf numFmtId="0" fontId="1" fillId="0" borderId="0" xfId="0" applyFont="1" applyFill="1" applyBorder="1" applyAlignment="1">
      <alignment horizontal="right"/>
    </xf>
    <xf numFmtId="166" fontId="1" fillId="0" borderId="5" xfId="0" applyNumberFormat="1" applyFont="1" applyFill="1" applyBorder="1" applyAlignment="1">
      <alignment horizontal="center" vertical="center" wrapText="1"/>
    </xf>
    <xf numFmtId="164" fontId="2" fillId="0" borderId="0" xfId="0" applyNumberFormat="1" applyFont="1" applyFill="1" applyBorder="1" applyAlignment="1">
      <alignment horizontal="left" wrapText="1"/>
    </xf>
    <xf numFmtId="0" fontId="1" fillId="0" borderId="3"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66" fontId="1" fillId="0" borderId="7" xfId="0" applyNumberFormat="1" applyFont="1" applyFill="1" applyBorder="1" applyAlignment="1">
      <alignment horizontal="center" vertical="center" wrapText="1"/>
    </xf>
    <xf numFmtId="8" fontId="1" fillId="0" borderId="5" xfId="0" applyNumberFormat="1" applyFont="1" applyFill="1" applyBorder="1" applyAlignment="1">
      <alignment horizontal="center" vertical="center" wrapText="1"/>
    </xf>
    <xf numFmtId="166" fontId="1" fillId="0" borderId="3" xfId="0" applyNumberFormat="1" applyFont="1" applyFill="1" applyBorder="1" applyAlignment="1">
      <alignment horizontal="center" vertical="center" wrapText="1"/>
    </xf>
    <xf numFmtId="166" fontId="7" fillId="2" borderId="3" xfId="0" applyNumberFormat="1" applyFont="1" applyFill="1" applyBorder="1" applyAlignment="1">
      <alignment horizontal="right" vertical="center" wrapText="1"/>
    </xf>
    <xf numFmtId="49" fontId="10" fillId="3" borderId="3" xfId="0" applyNumberFormat="1" applyFont="1" applyFill="1" applyBorder="1" applyAlignment="1">
      <alignment horizontal="center" vertical="center" wrapText="1"/>
    </xf>
    <xf numFmtId="166" fontId="11" fillId="4" borderId="3" xfId="0" applyNumberFormat="1" applyFont="1" applyFill="1" applyBorder="1" applyAlignment="1">
      <alignment horizontal="right" vertical="center" wrapText="1"/>
    </xf>
    <xf numFmtId="164" fontId="5" fillId="0" borderId="8" xfId="0" applyNumberFormat="1" applyFont="1" applyFill="1" applyBorder="1" applyAlignment="1">
      <alignment horizontal="left" wrapText="1"/>
    </xf>
    <xf numFmtId="49" fontId="10" fillId="3" borderId="2"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166" fontId="1" fillId="0" borderId="5" xfId="0" applyNumberFormat="1" applyFont="1" applyFill="1" applyBorder="1" applyAlignment="1">
      <alignment horizontal="right" vertical="center" wrapText="1"/>
    </xf>
    <xf numFmtId="0" fontId="1" fillId="0" borderId="9" xfId="0" applyFont="1" applyFill="1" applyBorder="1" applyAlignment="1">
      <alignment horizontal="left" wrapText="1"/>
    </xf>
    <xf numFmtId="49" fontId="1" fillId="0" borderId="10" xfId="0" applyNumberFormat="1" applyFont="1" applyFill="1" applyBorder="1" applyAlignment="1">
      <alignment horizontal="left" vertical="center" wrapText="1"/>
    </xf>
    <xf numFmtId="49"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166" fontId="1" fillId="0" borderId="7" xfId="0" applyNumberFormat="1" applyFont="1" applyFill="1" applyBorder="1" applyAlignment="1">
      <alignment horizontal="right" vertical="center" wrapText="1"/>
    </xf>
    <xf numFmtId="166" fontId="4" fillId="0" borderId="11" xfId="0" applyNumberFormat="1" applyFont="1" applyFill="1" applyBorder="1" applyAlignment="1">
      <alignment horizontal="right" vertical="center" wrapText="1"/>
    </xf>
    <xf numFmtId="167" fontId="1" fillId="0" borderId="5" xfId="0" applyNumberFormat="1" applyFont="1" applyFill="1" applyBorder="1" applyAlignment="1">
      <alignment horizontal="right" vertical="center" wrapText="1"/>
    </xf>
    <xf numFmtId="49" fontId="1" fillId="0" borderId="6" xfId="0" applyNumberFormat="1" applyFont="1" applyFill="1" applyBorder="1" applyAlignment="1">
      <alignment horizontal="left" vertical="center" wrapText="1"/>
    </xf>
    <xf numFmtId="166" fontId="1" fillId="0" borderId="6" xfId="0" applyNumberFormat="1" applyFont="1" applyFill="1" applyBorder="1" applyAlignment="1">
      <alignment horizontal="right" vertical="center" wrapText="1"/>
    </xf>
    <xf numFmtId="165" fontId="1" fillId="0" borderId="6" xfId="0" applyNumberFormat="1" applyFont="1" applyFill="1" applyBorder="1" applyAlignment="1">
      <alignment horizontal="right" vertical="center" wrapText="1"/>
    </xf>
    <xf numFmtId="164" fontId="5" fillId="0" borderId="9" xfId="0" applyNumberFormat="1" applyFont="1" applyFill="1" applyBorder="1" applyAlignment="1">
      <alignment horizontal="left" wrapText="1"/>
    </xf>
    <xf numFmtId="49" fontId="6" fillId="2" borderId="4"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166" fontId="7" fillId="2" borderId="6" xfId="0" applyNumberFormat="1" applyFont="1" applyFill="1" applyBorder="1" applyAlignment="1">
      <alignment horizontal="right" vertical="center" wrapText="1"/>
    </xf>
    <xf numFmtId="164" fontId="5" fillId="0" borderId="12" xfId="0" applyNumberFormat="1" applyFont="1" applyFill="1" applyBorder="1" applyAlignment="1">
      <alignment horizontal="left" wrapText="1"/>
    </xf>
    <xf numFmtId="49" fontId="9" fillId="0" borderId="0" xfId="0" applyNumberFormat="1" applyFont="1" applyFill="1" applyBorder="1" applyAlignment="1">
      <alignment wrapText="1"/>
    </xf>
    <xf numFmtId="167" fontId="12" fillId="7" borderId="13" xfId="0" applyNumberFormat="1" applyFont="1" applyFill="1" applyBorder="1" applyAlignment="1">
      <alignment horizontal="right" vertical="center" wrapText="1"/>
    </xf>
    <xf numFmtId="166" fontId="6" fillId="8" borderId="11" xfId="0" applyNumberFormat="1" applyFont="1" applyFill="1" applyBorder="1" applyAlignment="1">
      <alignment horizontal="right" vertical="center" wrapText="1"/>
    </xf>
    <xf numFmtId="49" fontId="9" fillId="0" borderId="0" xfId="0" applyNumberFormat="1" applyFont="1" applyFill="1" applyBorder="1" applyAlignment="1" applyProtection="1">
      <alignment horizontal="left" wrapText="1"/>
      <protection locked="0"/>
    </xf>
    <xf numFmtId="0" fontId="5" fillId="0" borderId="0" xfId="0" applyFont="1" applyFill="1" applyBorder="1" applyAlignment="1">
      <alignment horizontal="left"/>
    </xf>
    <xf numFmtId="49" fontId="9" fillId="0" borderId="0" xfId="0" applyNumberFormat="1" applyFont="1" applyFill="1" applyBorder="1" applyAlignment="1" applyProtection="1">
      <alignment horizontal="left"/>
      <protection locked="0"/>
    </xf>
    <xf numFmtId="167" fontId="1" fillId="0" borderId="8" xfId="0" applyNumberFormat="1" applyFont="1" applyFill="1" applyBorder="1" applyAlignment="1">
      <alignment horizontal="left" vertical="top" wrapText="1"/>
    </xf>
    <xf numFmtId="167" fontId="1" fillId="0" borderId="12" xfId="0" applyNumberFormat="1" applyFont="1" applyFill="1" applyBorder="1" applyAlignment="1">
      <alignment horizontal="left" vertical="top" wrapText="1"/>
    </xf>
    <xf numFmtId="167" fontId="1" fillId="0" borderId="19" xfId="0" applyNumberFormat="1" applyFont="1" applyFill="1" applyBorder="1" applyAlignment="1">
      <alignment horizontal="left" vertical="top" wrapText="1"/>
    </xf>
    <xf numFmtId="167" fontId="4" fillId="0" borderId="19" xfId="0" applyNumberFormat="1" applyFont="1" applyFill="1" applyBorder="1" applyAlignment="1">
      <alignment horizontal="left" vertical="top" wrapText="1"/>
    </xf>
    <xf numFmtId="167" fontId="1" fillId="0" borderId="23" xfId="0" applyNumberFormat="1" applyFont="1" applyFill="1" applyBorder="1" applyAlignment="1">
      <alignment horizontal="left" vertical="top" wrapText="1"/>
    </xf>
    <xf numFmtId="167" fontId="1" fillId="0" borderId="24" xfId="0" applyNumberFormat="1" applyFont="1" applyFill="1" applyBorder="1" applyAlignment="1">
      <alignment horizontal="left" vertical="top" wrapText="1"/>
    </xf>
    <xf numFmtId="166" fontId="6" fillId="8" borderId="19" xfId="0" applyNumberFormat="1" applyFont="1" applyFill="1" applyBorder="1" applyAlignment="1">
      <alignment horizontal="center" vertical="center" wrapText="1"/>
    </xf>
    <xf numFmtId="167" fontId="12" fillId="7" borderId="19" xfId="0" applyNumberFormat="1" applyFont="1" applyFill="1" applyBorder="1" applyAlignment="1">
      <alignment horizontal="center" vertical="center" wrapText="1"/>
    </xf>
    <xf numFmtId="166" fontId="4" fillId="0" borderId="11" xfId="0" applyNumberFormat="1" applyFont="1" applyFill="1" applyBorder="1" applyAlignment="1">
      <alignment vertical="center" wrapText="1"/>
    </xf>
    <xf numFmtId="49" fontId="10" fillId="0" borderId="0"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49" fontId="10" fillId="0" borderId="0" xfId="0" applyNumberFormat="1" applyFont="1" applyFill="1" applyBorder="1" applyAlignment="1">
      <alignment horizontal="center" wrapText="1"/>
    </xf>
    <xf numFmtId="49" fontId="9" fillId="0" borderId="0" xfId="0" applyNumberFormat="1" applyFont="1" applyFill="1" applyBorder="1" applyAlignment="1">
      <alignment horizontal="left" wrapText="1"/>
    </xf>
    <xf numFmtId="49"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166" fontId="1" fillId="0" borderId="17" xfId="0" applyNumberFormat="1" applyFont="1" applyFill="1" applyBorder="1" applyAlignment="1">
      <alignment horizontal="center" vertical="center" wrapText="1"/>
    </xf>
    <xf numFmtId="166" fontId="1" fillId="0" borderId="17" xfId="0" applyNumberFormat="1" applyFont="1" applyFill="1" applyBorder="1" applyAlignment="1">
      <alignment horizontal="right" vertical="center" wrapText="1"/>
    </xf>
    <xf numFmtId="0" fontId="1" fillId="0" borderId="18" xfId="0" applyNumberFormat="1" applyFont="1" applyFill="1" applyBorder="1" applyAlignment="1">
      <alignment horizontal="center" vertical="center" wrapText="1"/>
    </xf>
    <xf numFmtId="166" fontId="1" fillId="0" borderId="18" xfId="0" applyNumberFormat="1" applyFont="1" applyFill="1" applyBorder="1" applyAlignment="1">
      <alignment horizontal="center" vertical="center" wrapText="1"/>
    </xf>
    <xf numFmtId="166" fontId="1" fillId="0" borderId="18" xfId="0" applyNumberFormat="1" applyFont="1" applyFill="1" applyBorder="1" applyAlignment="1">
      <alignment horizontal="right" vertical="center" wrapText="1"/>
    </xf>
    <xf numFmtId="0" fontId="15" fillId="0" borderId="0" xfId="0" applyFont="1" applyFill="1" applyBorder="1" applyAlignment="1">
      <alignment horizontal="left"/>
    </xf>
    <xf numFmtId="49" fontId="15" fillId="0" borderId="0" xfId="0" applyNumberFormat="1" applyFont="1" applyFill="1" applyBorder="1" applyAlignment="1">
      <alignment horizontal="left"/>
    </xf>
    <xf numFmtId="166" fontId="1" fillId="0" borderId="32" xfId="0" applyNumberFormat="1" applyFont="1" applyFill="1" applyBorder="1" applyAlignment="1">
      <alignment horizontal="right" vertical="center" wrapText="1"/>
    </xf>
    <xf numFmtId="166" fontId="1" fillId="0" borderId="34" xfId="0" applyNumberFormat="1" applyFont="1" applyFill="1" applyBorder="1" applyAlignment="1">
      <alignment horizontal="right" vertical="center" wrapText="1"/>
    </xf>
    <xf numFmtId="166" fontId="1" fillId="0" borderId="35" xfId="0" applyNumberFormat="1" applyFont="1" applyFill="1" applyBorder="1" applyAlignment="1">
      <alignment horizontal="right" vertical="center" wrapText="1"/>
    </xf>
    <xf numFmtId="166" fontId="1" fillId="0" borderId="36" xfId="0" applyNumberFormat="1" applyFont="1" applyFill="1" applyBorder="1" applyAlignment="1">
      <alignment horizontal="right" vertical="center" wrapText="1"/>
    </xf>
    <xf numFmtId="49" fontId="10" fillId="5" borderId="35" xfId="0" applyNumberFormat="1" applyFont="1" applyFill="1" applyBorder="1" applyAlignment="1">
      <alignment horizontal="center" vertical="center" wrapText="1"/>
    </xf>
    <xf numFmtId="49" fontId="10" fillId="3" borderId="34" xfId="0" applyNumberFormat="1" applyFont="1" applyFill="1" applyBorder="1" applyAlignment="1">
      <alignment horizontal="center" vertical="center" wrapText="1"/>
    </xf>
    <xf numFmtId="166" fontId="7" fillId="2" borderId="34" xfId="0" applyNumberFormat="1" applyFont="1" applyFill="1" applyBorder="1" applyAlignment="1">
      <alignment horizontal="right" vertical="center" wrapText="1"/>
    </xf>
    <xf numFmtId="166" fontId="11" fillId="4" borderId="34" xfId="0" applyNumberFormat="1" applyFont="1" applyFill="1" applyBorder="1" applyAlignment="1">
      <alignment horizontal="right" vertical="center" wrapText="1"/>
    </xf>
    <xf numFmtId="166" fontId="7" fillId="2" borderId="36" xfId="0" applyNumberFormat="1" applyFont="1" applyFill="1" applyBorder="1" applyAlignment="1">
      <alignment horizontal="right" vertical="center" wrapText="1"/>
    </xf>
    <xf numFmtId="167" fontId="1" fillId="0" borderId="32" xfId="0" applyNumberFormat="1" applyFont="1" applyFill="1" applyBorder="1" applyAlignment="1">
      <alignment horizontal="right" vertical="center" wrapText="1"/>
    </xf>
    <xf numFmtId="166" fontId="4" fillId="0" borderId="13" xfId="0" applyNumberFormat="1" applyFont="1" applyFill="1" applyBorder="1" applyAlignment="1">
      <alignment horizontal="right" vertical="center" wrapText="1"/>
    </xf>
    <xf numFmtId="167" fontId="4" fillId="0" borderId="22" xfId="0" applyNumberFormat="1" applyFont="1" applyFill="1" applyBorder="1" applyAlignment="1">
      <alignment horizontal="left" vertical="top" wrapText="1"/>
    </xf>
    <xf numFmtId="49" fontId="8" fillId="0" borderId="19"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0" fontId="13" fillId="6" borderId="41" xfId="0" applyFont="1" applyFill="1" applyBorder="1"/>
    <xf numFmtId="0" fontId="13" fillId="6" borderId="42" xfId="0" applyFont="1" applyFill="1" applyBorder="1"/>
    <xf numFmtId="0" fontId="14" fillId="6" borderId="43" xfId="0" applyFont="1" applyFill="1" applyBorder="1"/>
    <xf numFmtId="0" fontId="13" fillId="8" borderId="44" xfId="0" applyFont="1" applyFill="1" applyBorder="1"/>
    <xf numFmtId="0" fontId="13" fillId="6" borderId="45"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12" xfId="0" applyFont="1" applyFill="1" applyBorder="1" applyAlignment="1">
      <alignment horizontal="center" vertical="center" wrapText="1"/>
    </xf>
    <xf numFmtId="49" fontId="10" fillId="0" borderId="0" xfId="0" applyNumberFormat="1" applyFont="1" applyFill="1" applyBorder="1" applyAlignment="1">
      <alignment horizontal="center" wrapText="1"/>
    </xf>
    <xf numFmtId="49" fontId="9" fillId="0" borderId="0" xfId="0" applyNumberFormat="1" applyFont="1" applyFill="1" applyBorder="1" applyAlignment="1">
      <alignment horizontal="left"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left" vertical="center" wrapText="1"/>
    </xf>
    <xf numFmtId="0" fontId="1" fillId="0" borderId="8" xfId="0" applyFont="1" applyFill="1" applyBorder="1" applyAlignment="1">
      <alignment vertical="top" wrapText="1"/>
    </xf>
    <xf numFmtId="49" fontId="1" fillId="0" borderId="16" xfId="0" applyNumberFormat="1"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1" fillId="10" borderId="15" xfId="0" applyNumberFormat="1" applyFont="1" applyFill="1" applyBorder="1" applyAlignment="1">
      <alignment horizontal="left" vertical="center" wrapText="1"/>
    </xf>
    <xf numFmtId="49" fontId="1" fillId="10" borderId="17" xfId="0" applyNumberFormat="1" applyFont="1" applyFill="1" applyBorder="1" applyAlignment="1">
      <alignment horizontal="center" vertical="center" wrapText="1"/>
    </xf>
    <xf numFmtId="49" fontId="1" fillId="10" borderId="23" xfId="0" applyNumberFormat="1" applyFont="1" applyFill="1" applyBorder="1" applyAlignment="1">
      <alignment horizontal="left" vertical="center" wrapText="1"/>
    </xf>
    <xf numFmtId="8" fontId="1" fillId="10" borderId="17" xfId="0" applyNumberFormat="1" applyFont="1" applyFill="1" applyBorder="1" applyAlignment="1">
      <alignment horizontal="right" vertical="center" wrapText="1"/>
    </xf>
    <xf numFmtId="0" fontId="1" fillId="0" borderId="23" xfId="0" applyFont="1" applyFill="1" applyBorder="1" applyAlignment="1">
      <alignment vertical="top" wrapText="1"/>
    </xf>
    <xf numFmtId="49" fontId="10" fillId="0" borderId="0"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 fillId="10" borderId="2" xfId="0" applyNumberFormat="1" applyFont="1" applyFill="1" applyBorder="1" applyAlignment="1">
      <alignment horizontal="left" vertical="center" wrapText="1"/>
    </xf>
    <xf numFmtId="49" fontId="1" fillId="10" borderId="3" xfId="0" applyNumberFormat="1" applyFont="1" applyFill="1" applyBorder="1" applyAlignment="1">
      <alignment horizontal="center" vertical="center" wrapText="1"/>
    </xf>
    <xf numFmtId="8" fontId="1" fillId="10" borderId="3" xfId="0" applyNumberFormat="1" applyFont="1" applyFill="1" applyBorder="1" applyAlignment="1">
      <alignment horizontal="right" vertical="center" wrapText="1"/>
    </xf>
    <xf numFmtId="49" fontId="1" fillId="10" borderId="8" xfId="0" applyNumberFormat="1" applyFont="1" applyFill="1" applyBorder="1" applyAlignment="1">
      <alignment horizontal="left" vertical="center" wrapText="1"/>
    </xf>
    <xf numFmtId="167" fontId="1" fillId="10" borderId="17" xfId="0" applyNumberFormat="1" applyFont="1" applyFill="1" applyBorder="1" applyAlignment="1">
      <alignment horizontal="center" vertical="center" wrapText="1"/>
    </xf>
    <xf numFmtId="167" fontId="1" fillId="10" borderId="3" xfId="0" applyNumberFormat="1" applyFont="1" applyFill="1" applyBorder="1" applyAlignment="1">
      <alignment horizontal="center" vertical="center" wrapText="1"/>
    </xf>
    <xf numFmtId="167" fontId="1" fillId="10" borderId="17" xfId="0" applyNumberFormat="1" applyFont="1" applyFill="1" applyBorder="1" applyAlignment="1">
      <alignment horizontal="right" vertical="center" wrapText="1"/>
    </xf>
    <xf numFmtId="167" fontId="1" fillId="10" borderId="3" xfId="0" applyNumberFormat="1" applyFont="1" applyFill="1" applyBorder="1" applyAlignment="1">
      <alignment horizontal="right" vertical="center" wrapText="1"/>
    </xf>
    <xf numFmtId="0" fontId="1" fillId="0" borderId="9" xfId="0" applyFont="1" applyFill="1" applyBorder="1" applyAlignment="1">
      <alignment vertical="top" wrapText="1"/>
    </xf>
    <xf numFmtId="167" fontId="1" fillId="0" borderId="17" xfId="0" applyNumberFormat="1" applyFont="1" applyFill="1" applyBorder="1" applyAlignment="1">
      <alignment horizontal="right" vertical="center" wrapText="1"/>
    </xf>
    <xf numFmtId="167" fontId="1" fillId="0" borderId="3" xfId="0" applyNumberFormat="1" applyFont="1" applyFill="1" applyBorder="1" applyAlignment="1">
      <alignment horizontal="right" vertical="center" wrapText="1"/>
    </xf>
    <xf numFmtId="167" fontId="1" fillId="0" borderId="6" xfId="0" applyNumberFormat="1" applyFont="1" applyFill="1" applyBorder="1" applyAlignment="1">
      <alignment horizontal="center" vertical="center" wrapText="1"/>
    </xf>
    <xf numFmtId="167" fontId="1" fillId="0" borderId="3" xfId="0" applyNumberFormat="1" applyFont="1" applyFill="1" applyBorder="1" applyAlignment="1">
      <alignment horizontal="center" vertical="center" wrapText="1"/>
    </xf>
    <xf numFmtId="0" fontId="1" fillId="0" borderId="8" xfId="0" applyFont="1" applyFill="1" applyBorder="1" applyAlignment="1">
      <alignment horizontal="left" wrapText="1"/>
    </xf>
    <xf numFmtId="0" fontId="1" fillId="0" borderId="12" xfId="0" applyFont="1" applyFill="1" applyBorder="1" applyAlignment="1">
      <alignment horizontal="left" wrapText="1"/>
    </xf>
    <xf numFmtId="8" fontId="1" fillId="10" borderId="5" xfId="0" applyNumberFormat="1" applyFont="1" applyFill="1" applyBorder="1" applyAlignment="1">
      <alignment horizontal="right" vertical="center" wrapText="1"/>
    </xf>
    <xf numFmtId="49" fontId="1" fillId="10" borderId="1" xfId="0" applyNumberFormat="1" applyFont="1" applyFill="1" applyBorder="1" applyAlignment="1">
      <alignment horizontal="left" vertical="center" wrapText="1"/>
    </xf>
    <xf numFmtId="49" fontId="1" fillId="10" borderId="5" xfId="0" applyNumberFormat="1" applyFont="1" applyFill="1" applyBorder="1" applyAlignment="1">
      <alignment horizontal="center" vertical="center" wrapText="1"/>
    </xf>
    <xf numFmtId="49" fontId="1" fillId="10" borderId="9" xfId="0" applyNumberFormat="1" applyFont="1" applyFill="1" applyBorder="1" applyAlignment="1">
      <alignment horizontal="left" vertical="center" wrapText="1"/>
    </xf>
    <xf numFmtId="167" fontId="1" fillId="10" borderId="5" xfId="0" applyNumberFormat="1" applyFont="1" applyFill="1" applyBorder="1" applyAlignment="1">
      <alignment horizontal="right" vertical="center" wrapText="1"/>
    </xf>
    <xf numFmtId="167" fontId="1" fillId="10" borderId="5" xfId="0" applyNumberFormat="1" applyFont="1" applyFill="1" applyBorder="1" applyAlignment="1">
      <alignment horizontal="center" vertical="center" wrapText="1"/>
    </xf>
    <xf numFmtId="167" fontId="1" fillId="0" borderId="35" xfId="0" applyNumberFormat="1" applyFont="1" applyFill="1" applyBorder="1" applyAlignment="1">
      <alignment horizontal="right" vertical="center" wrapText="1"/>
    </xf>
    <xf numFmtId="167" fontId="1" fillId="0" borderId="36" xfId="0" applyNumberFormat="1" applyFont="1" applyFill="1" applyBorder="1" applyAlignment="1">
      <alignment horizontal="right" vertical="center" wrapText="1"/>
    </xf>
    <xf numFmtId="49" fontId="9" fillId="0" borderId="0" xfId="0" applyNumberFormat="1" applyFont="1" applyFill="1" applyBorder="1" applyAlignment="1">
      <alignment vertical="center" wrapText="1"/>
    </xf>
    <xf numFmtId="49" fontId="1" fillId="0" borderId="23" xfId="0" applyNumberFormat="1" applyFont="1" applyFill="1" applyBorder="1" applyAlignment="1">
      <alignment horizontal="left" vertical="center" wrapText="1"/>
    </xf>
    <xf numFmtId="167" fontId="14" fillId="0" borderId="15" xfId="0" applyNumberFormat="1" applyFont="1" applyBorder="1"/>
    <xf numFmtId="167" fontId="14" fillId="0" borderId="17" xfId="0" applyNumberFormat="1" applyFont="1" applyBorder="1"/>
    <xf numFmtId="167" fontId="14" fillId="0" borderId="23" xfId="0" applyNumberFormat="1" applyFont="1" applyBorder="1"/>
    <xf numFmtId="167" fontId="14" fillId="0" borderId="33" xfId="0" applyNumberFormat="1" applyFont="1" applyBorder="1"/>
    <xf numFmtId="167" fontId="13" fillId="0" borderId="15" xfId="0" applyNumberFormat="1" applyFont="1" applyFill="1" applyBorder="1"/>
    <xf numFmtId="167" fontId="13" fillId="0" borderId="17" xfId="0" applyNumberFormat="1" applyFont="1" applyFill="1" applyBorder="1"/>
    <xf numFmtId="167" fontId="13" fillId="0" borderId="23" xfId="0" applyNumberFormat="1" applyFont="1" applyFill="1" applyBorder="1"/>
    <xf numFmtId="167" fontId="14" fillId="0" borderId="2" xfId="0" applyNumberFormat="1" applyFont="1" applyBorder="1"/>
    <xf numFmtId="167" fontId="14" fillId="0" borderId="3" xfId="0" applyNumberFormat="1" applyFont="1" applyBorder="1"/>
    <xf numFmtId="167" fontId="14" fillId="0" borderId="8" xfId="0" applyNumberFormat="1" applyFont="1" applyBorder="1"/>
    <xf numFmtId="167" fontId="14" fillId="0" borderId="34" xfId="0" applyNumberFormat="1" applyFont="1" applyBorder="1"/>
    <xf numFmtId="167" fontId="13" fillId="0" borderId="2" xfId="0" applyNumberFormat="1" applyFont="1" applyFill="1" applyBorder="1"/>
    <xf numFmtId="167" fontId="13" fillId="0" borderId="3" xfId="0" applyNumberFormat="1" applyFont="1" applyFill="1" applyBorder="1"/>
    <xf numFmtId="167" fontId="13" fillId="0" borderId="8" xfId="0" applyNumberFormat="1" applyFont="1" applyFill="1" applyBorder="1"/>
    <xf numFmtId="167" fontId="13" fillId="8" borderId="16" xfId="0" applyNumberFormat="1" applyFont="1" applyFill="1" applyBorder="1"/>
    <xf numFmtId="167" fontId="13" fillId="8" borderId="40" xfId="0" applyNumberFormat="1" applyFont="1" applyFill="1" applyBorder="1"/>
    <xf numFmtId="167" fontId="13" fillId="8" borderId="49" xfId="0" applyNumberFormat="1" applyFont="1" applyFill="1" applyBorder="1"/>
    <xf numFmtId="167" fontId="13" fillId="8" borderId="51" xfId="0" applyNumberFormat="1" applyFont="1" applyFill="1" applyBorder="1"/>
    <xf numFmtId="167" fontId="13" fillId="8" borderId="18" xfId="0" applyNumberFormat="1" applyFont="1" applyFill="1" applyBorder="1"/>
    <xf numFmtId="167" fontId="13" fillId="8" borderId="24" xfId="0" applyNumberFormat="1" applyFont="1" applyFill="1" applyBorder="1"/>
    <xf numFmtId="49" fontId="1" fillId="0" borderId="53" xfId="0" applyNumberFormat="1" applyFont="1" applyFill="1" applyBorder="1" applyAlignment="1">
      <alignment horizontal="left" vertical="center" wrapText="1"/>
    </xf>
    <xf numFmtId="167" fontId="1" fillId="0" borderId="50" xfId="0" applyNumberFormat="1" applyFont="1" applyFill="1" applyBorder="1" applyAlignment="1">
      <alignment horizontal="left" vertical="center" wrapText="1"/>
    </xf>
    <xf numFmtId="0" fontId="1" fillId="0" borderId="8" xfId="0" applyFont="1" applyFill="1" applyBorder="1" applyAlignment="1">
      <alignment horizontal="left" vertical="center" wrapText="1"/>
    </xf>
    <xf numFmtId="49" fontId="10" fillId="9" borderId="17" xfId="0" applyNumberFormat="1" applyFont="1" applyFill="1" applyBorder="1" applyAlignment="1">
      <alignment horizontal="center" vertical="center" wrapText="1"/>
    </xf>
    <xf numFmtId="49" fontId="10" fillId="9" borderId="18" xfId="0" applyNumberFormat="1" applyFont="1" applyFill="1" applyBorder="1" applyAlignment="1">
      <alignment horizontal="center" vertical="center" wrapText="1"/>
    </xf>
    <xf numFmtId="49" fontId="10" fillId="9" borderId="26" xfId="0" applyNumberFormat="1" applyFont="1" applyFill="1" applyBorder="1" applyAlignment="1">
      <alignment horizontal="center" vertical="center" wrapText="1"/>
    </xf>
    <xf numFmtId="49" fontId="10" fillId="9" borderId="13" xfId="0" applyNumberFormat="1" applyFont="1" applyFill="1" applyBorder="1" applyAlignment="1">
      <alignment horizontal="center" vertical="center" wrapText="1"/>
    </xf>
    <xf numFmtId="49" fontId="10" fillId="9" borderId="21" xfId="0" applyNumberFormat="1" applyFont="1" applyFill="1" applyBorder="1" applyAlignment="1">
      <alignment horizontal="center" vertical="center" wrapText="1"/>
    </xf>
    <xf numFmtId="49" fontId="10" fillId="9" borderId="22" xfId="0" applyNumberFormat="1" applyFont="1" applyFill="1" applyBorder="1" applyAlignment="1">
      <alignment horizontal="center" vertical="center" wrapText="1"/>
    </xf>
    <xf numFmtId="49" fontId="10" fillId="0" borderId="0" xfId="0" applyNumberFormat="1" applyFont="1" applyFill="1" applyBorder="1" applyAlignment="1">
      <alignment horizontal="center" wrapText="1"/>
    </xf>
    <xf numFmtId="49" fontId="4" fillId="0" borderId="14"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10" fillId="5" borderId="1" xfId="0" applyNumberFormat="1" applyFont="1" applyFill="1" applyBorder="1" applyAlignment="1">
      <alignment horizontal="center" vertical="center" wrapText="1"/>
    </xf>
    <xf numFmtId="49" fontId="10" fillId="5" borderId="5" xfId="0" applyNumberFormat="1" applyFont="1" applyFill="1" applyBorder="1" applyAlignment="1">
      <alignment horizontal="center" vertical="center" wrapText="1"/>
    </xf>
    <xf numFmtId="49" fontId="10" fillId="6" borderId="14" xfId="0" applyNumberFormat="1" applyFont="1" applyFill="1" applyBorder="1" applyAlignment="1">
      <alignment horizontal="left" vertical="center" wrapText="1"/>
    </xf>
    <xf numFmtId="49" fontId="10" fillId="6" borderId="11" xfId="0" applyNumberFormat="1" applyFont="1" applyFill="1" applyBorder="1" applyAlignment="1">
      <alignment horizontal="left" vertical="center" wrapText="1"/>
    </xf>
    <xf numFmtId="49" fontId="10" fillId="6" borderId="30" xfId="0" applyNumberFormat="1" applyFont="1" applyFill="1" applyBorder="1" applyAlignment="1">
      <alignment horizontal="left" vertical="center" wrapText="1"/>
    </xf>
    <xf numFmtId="49" fontId="10" fillId="6" borderId="19" xfId="0" applyNumberFormat="1" applyFont="1" applyFill="1" applyBorder="1" applyAlignment="1">
      <alignment horizontal="left" vertical="center" wrapText="1"/>
    </xf>
    <xf numFmtId="49" fontId="9" fillId="0" borderId="0" xfId="0" applyNumberFormat="1" applyFont="1" applyFill="1" applyBorder="1" applyAlignment="1">
      <alignment horizontal="left" wrapText="1"/>
    </xf>
    <xf numFmtId="49" fontId="10" fillId="0" borderId="0" xfId="0" applyNumberFormat="1" applyFont="1" applyFill="1" applyBorder="1" applyAlignment="1">
      <alignment horizontal="center" vertical="center" wrapText="1"/>
    </xf>
    <xf numFmtId="0" fontId="10" fillId="10" borderId="14" xfId="0" applyFont="1" applyFill="1" applyBorder="1" applyAlignment="1">
      <alignment horizontal="left"/>
    </xf>
    <xf numFmtId="0" fontId="10" fillId="10" borderId="11" xfId="0" applyFont="1" applyFill="1" applyBorder="1" applyAlignment="1">
      <alignment horizontal="left"/>
    </xf>
    <xf numFmtId="0" fontId="10" fillId="10" borderId="30" xfId="0" applyFont="1" applyFill="1" applyBorder="1" applyAlignment="1">
      <alignment horizontal="left"/>
    </xf>
    <xf numFmtId="0" fontId="10" fillId="10" borderId="19" xfId="0" applyFont="1" applyFill="1" applyBorder="1" applyAlignment="1">
      <alignment horizontal="left"/>
    </xf>
    <xf numFmtId="49" fontId="10" fillId="11" borderId="14" xfId="0" applyNumberFormat="1" applyFont="1" applyFill="1" applyBorder="1" applyAlignment="1">
      <alignment horizontal="center" vertical="center" wrapText="1"/>
    </xf>
    <xf numFmtId="49" fontId="10" fillId="11" borderId="11" xfId="0" applyNumberFormat="1" applyFont="1" applyFill="1" applyBorder="1" applyAlignment="1">
      <alignment horizontal="center" vertical="center" wrapText="1"/>
    </xf>
    <xf numFmtId="49" fontId="10" fillId="11" borderId="30" xfId="0" applyNumberFormat="1" applyFont="1" applyFill="1" applyBorder="1" applyAlignment="1">
      <alignment horizontal="center" vertical="center" wrapText="1"/>
    </xf>
    <xf numFmtId="49" fontId="10" fillId="11" borderId="19" xfId="0" applyNumberFormat="1" applyFont="1" applyFill="1" applyBorder="1" applyAlignment="1">
      <alignment horizontal="center" vertical="center" wrapText="1"/>
    </xf>
    <xf numFmtId="49" fontId="10" fillId="9" borderId="15" xfId="0" applyNumberFormat="1" applyFont="1" applyFill="1" applyBorder="1" applyAlignment="1">
      <alignment horizontal="center" vertical="center" wrapText="1"/>
    </xf>
    <xf numFmtId="49" fontId="10" fillId="9" borderId="16" xfId="0" applyNumberFormat="1"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49" fontId="10" fillId="6" borderId="25" xfId="0" applyNumberFormat="1" applyFont="1" applyFill="1" applyBorder="1" applyAlignment="1">
      <alignment horizontal="left" vertical="center" wrapText="1"/>
    </xf>
    <xf numFmtId="49" fontId="10" fillId="6" borderId="26" xfId="0" applyNumberFormat="1" applyFont="1" applyFill="1" applyBorder="1" applyAlignment="1">
      <alignment horizontal="left" vertical="center" wrapText="1"/>
    </xf>
    <xf numFmtId="49" fontId="10" fillId="6" borderId="31" xfId="0" applyNumberFormat="1" applyFont="1" applyFill="1" applyBorder="1" applyAlignment="1">
      <alignment horizontal="left" vertical="center" wrapText="1"/>
    </xf>
    <xf numFmtId="49" fontId="10" fillId="6" borderId="21"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6" fillId="7" borderId="20" xfId="0" applyFont="1" applyFill="1" applyBorder="1" applyAlignment="1">
      <alignment horizontal="left" wrapText="1"/>
    </xf>
    <xf numFmtId="0" fontId="6" fillId="7" borderId="13" xfId="0" applyFont="1" applyFill="1" applyBorder="1" applyAlignment="1">
      <alignment horizontal="left" wrapText="1"/>
    </xf>
    <xf numFmtId="49" fontId="1" fillId="0" borderId="0" xfId="0" applyNumberFormat="1" applyFont="1" applyFill="1" applyBorder="1" applyAlignment="1">
      <alignment horizontal="left" wrapText="1"/>
    </xf>
    <xf numFmtId="49" fontId="6" fillId="8" borderId="14" xfId="0" applyNumberFormat="1" applyFont="1" applyFill="1" applyBorder="1" applyAlignment="1">
      <alignment horizontal="left" vertical="center" wrapText="1"/>
    </xf>
    <xf numFmtId="49" fontId="6" fillId="8" borderId="11" xfId="0" applyNumberFormat="1" applyFont="1" applyFill="1" applyBorder="1" applyAlignment="1">
      <alignment horizontal="left" vertical="center" wrapText="1"/>
    </xf>
    <xf numFmtId="49" fontId="10" fillId="6" borderId="27" xfId="0" applyNumberFormat="1" applyFont="1" applyFill="1" applyBorder="1" applyAlignment="1">
      <alignment horizontal="left" vertical="center" wrapText="1"/>
    </xf>
    <xf numFmtId="49" fontId="10" fillId="6" borderId="28" xfId="0" applyNumberFormat="1" applyFont="1" applyFill="1" applyBorder="1" applyAlignment="1">
      <alignment horizontal="left" vertical="center" wrapText="1"/>
    </xf>
    <xf numFmtId="49" fontId="10" fillId="6" borderId="29"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9" fillId="0" borderId="0" xfId="0" applyFont="1" applyAlignment="1">
      <alignment horizontal="left" wrapText="1"/>
    </xf>
    <xf numFmtId="49" fontId="1"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52" xfId="0" applyNumberFormat="1" applyFont="1" applyFill="1" applyBorder="1" applyAlignment="1">
      <alignment horizontal="left" vertical="center" wrapText="1"/>
    </xf>
    <xf numFmtId="49" fontId="6" fillId="8" borderId="27" xfId="0" applyNumberFormat="1" applyFont="1" applyFill="1" applyBorder="1" applyAlignment="1">
      <alignment horizontal="left" vertical="center" wrapText="1"/>
    </xf>
    <xf numFmtId="49" fontId="6" fillId="8" borderId="28" xfId="0" applyNumberFormat="1" applyFont="1" applyFill="1" applyBorder="1" applyAlignment="1">
      <alignment horizontal="left" vertical="center" wrapText="1"/>
    </xf>
    <xf numFmtId="49" fontId="6" fillId="8" borderId="52" xfId="0" applyNumberFormat="1" applyFont="1" applyFill="1" applyBorder="1" applyAlignment="1">
      <alignment horizontal="left" vertical="center" wrapText="1"/>
    </xf>
    <xf numFmtId="49" fontId="10" fillId="11" borderId="27" xfId="0" applyNumberFormat="1" applyFont="1" applyFill="1" applyBorder="1" applyAlignment="1">
      <alignment horizontal="center" vertical="center" wrapText="1"/>
    </xf>
    <xf numFmtId="49" fontId="10" fillId="11" borderId="28" xfId="0" applyNumberFormat="1" applyFont="1" applyFill="1" applyBorder="1" applyAlignment="1">
      <alignment horizontal="center" vertical="center" wrapText="1"/>
    </xf>
    <xf numFmtId="49" fontId="10" fillId="11" borderId="29" xfId="0" applyNumberFormat="1" applyFont="1" applyFill="1" applyBorder="1" applyAlignment="1">
      <alignment horizontal="center" vertical="center" wrapText="1"/>
    </xf>
    <xf numFmtId="49" fontId="13" fillId="8" borderId="37" xfId="0" applyNumberFormat="1" applyFont="1" applyFill="1" applyBorder="1" applyAlignment="1">
      <alignment horizontal="center" vertical="center" wrapText="1"/>
    </xf>
    <xf numFmtId="49" fontId="13" fillId="8" borderId="0" xfId="0" applyNumberFormat="1" applyFont="1" applyFill="1" applyBorder="1" applyAlignment="1">
      <alignment horizontal="center" vertical="center" wrapText="1"/>
    </xf>
    <xf numFmtId="0" fontId="13" fillId="6" borderId="38"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39" xfId="0" applyFont="1" applyFill="1" applyBorder="1" applyAlignment="1">
      <alignment horizontal="center"/>
    </xf>
    <xf numFmtId="0" fontId="13" fillId="6" borderId="17" xfId="0" applyFont="1" applyFill="1" applyBorder="1" applyAlignment="1">
      <alignment horizontal="center"/>
    </xf>
    <xf numFmtId="0" fontId="13" fillId="6" borderId="33" xfId="0" applyFont="1" applyFill="1" applyBorder="1" applyAlignment="1">
      <alignment horizontal="center"/>
    </xf>
    <xf numFmtId="0" fontId="13" fillId="6" borderId="15" xfId="0" applyFont="1" applyFill="1" applyBorder="1" applyAlignment="1">
      <alignment horizontal="center"/>
    </xf>
    <xf numFmtId="0" fontId="13" fillId="6" borderId="23" xfId="0" applyFont="1" applyFill="1" applyBorder="1" applyAlignment="1">
      <alignment horizontal="center"/>
    </xf>
    <xf numFmtId="0" fontId="13" fillId="6" borderId="46" xfId="0" applyFont="1" applyFill="1" applyBorder="1" applyAlignment="1">
      <alignment horizontal="center"/>
    </xf>
    <xf numFmtId="0" fontId="13" fillId="6" borderId="47" xfId="0" applyFont="1" applyFill="1" applyBorder="1" applyAlignment="1">
      <alignment horizontal="center"/>
    </xf>
    <xf numFmtId="0" fontId="13" fillId="6" borderId="48" xfId="0" applyFont="1" applyFill="1" applyBorder="1" applyAlignment="1">
      <alignment horizontal="center"/>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18"/>
  <sheetViews>
    <sheetView tabSelected="1" zoomScale="70" zoomScaleNormal="70" zoomScaleSheetLayoutView="40" workbookViewId="0">
      <selection activeCell="B52" sqref="B52"/>
    </sheetView>
  </sheetViews>
  <sheetFormatPr defaultRowHeight="12.75" x14ac:dyDescent="0.2"/>
  <cols>
    <col min="1" max="1" width="40" style="4" customWidth="1"/>
    <col min="2" max="2" width="28" style="4" customWidth="1"/>
    <col min="3" max="3" width="26.5703125" style="6" customWidth="1"/>
    <col min="4" max="4" width="17.5703125" style="5" customWidth="1"/>
    <col min="5" max="7" width="20.42578125" style="12" customWidth="1"/>
    <col min="8" max="8" width="55.42578125" style="2" customWidth="1"/>
    <col min="9" max="16384" width="9.140625" style="2"/>
  </cols>
  <sheetData>
    <row r="1" spans="1:9" ht="27" customHeight="1" x14ac:dyDescent="0.25">
      <c r="A1" s="29" t="s">
        <v>15</v>
      </c>
      <c r="B1" s="191" t="s">
        <v>93</v>
      </c>
      <c r="C1" s="191"/>
      <c r="D1" s="191"/>
      <c r="H1" s="30" t="s">
        <v>6</v>
      </c>
    </row>
    <row r="3" spans="1:9" s="116" customFormat="1" ht="63.75" customHeight="1" x14ac:dyDescent="0.2">
      <c r="A3" s="23" t="s">
        <v>29</v>
      </c>
      <c r="B3" s="203" t="s">
        <v>134</v>
      </c>
      <c r="C3" s="204"/>
      <c r="D3" s="204"/>
      <c r="E3" s="204"/>
      <c r="F3" s="204"/>
      <c r="G3" s="204"/>
      <c r="H3" s="204"/>
      <c r="I3" s="89"/>
    </row>
    <row r="4" spans="1:9" s="116" customFormat="1" ht="15.75" customHeight="1" x14ac:dyDescent="0.25">
      <c r="A4" s="23"/>
      <c r="B4" s="191"/>
      <c r="C4" s="191"/>
      <c r="D4" s="191"/>
      <c r="E4" s="191"/>
      <c r="F4" s="115"/>
      <c r="G4" s="115"/>
    </row>
    <row r="5" spans="1:9" s="116" customFormat="1" ht="15.75" x14ac:dyDescent="0.25">
      <c r="A5" s="23"/>
      <c r="B5" s="191"/>
      <c r="C5" s="191"/>
      <c r="D5" s="191"/>
      <c r="E5" s="191"/>
      <c r="F5" s="115"/>
      <c r="G5" s="115"/>
    </row>
    <row r="6" spans="1:9" s="116" customFormat="1" ht="18" customHeight="1" x14ac:dyDescent="0.2">
      <c r="A6" s="192" t="s">
        <v>38</v>
      </c>
      <c r="B6" s="192"/>
      <c r="C6" s="192"/>
      <c r="D6" s="192"/>
      <c r="E6" s="192"/>
      <c r="F6" s="192"/>
      <c r="G6" s="192"/>
      <c r="H6" s="192"/>
    </row>
    <row r="7" spans="1:9" s="116" customFormat="1" ht="18" customHeight="1" thickBot="1" x14ac:dyDescent="0.25">
      <c r="A7" s="114"/>
      <c r="B7" s="114"/>
      <c r="C7" s="114"/>
      <c r="D7" s="114"/>
      <c r="E7" s="114"/>
      <c r="F7" s="114"/>
      <c r="G7" s="114"/>
      <c r="H7" s="8"/>
    </row>
    <row r="8" spans="1:9" ht="15" customHeight="1" thickBot="1" x14ac:dyDescent="0.25">
      <c r="A8" s="193" t="s">
        <v>28</v>
      </c>
      <c r="B8" s="194"/>
      <c r="C8" s="194"/>
      <c r="D8" s="194"/>
      <c r="E8" s="194"/>
      <c r="F8" s="195"/>
      <c r="G8" s="195"/>
      <c r="H8" s="196"/>
    </row>
    <row r="9" spans="1:9" s="25" customFormat="1" ht="15" customHeight="1" thickBot="1" x14ac:dyDescent="0.25">
      <c r="A9" s="197" t="s">
        <v>7</v>
      </c>
      <c r="B9" s="198"/>
      <c r="C9" s="198"/>
      <c r="D9" s="198"/>
      <c r="E9" s="198"/>
      <c r="F9" s="199"/>
      <c r="G9" s="199"/>
      <c r="H9" s="200"/>
    </row>
    <row r="10" spans="1:9" s="25" customFormat="1" ht="15" customHeight="1" x14ac:dyDescent="0.2">
      <c r="A10" s="201" t="s">
        <v>0</v>
      </c>
      <c r="B10" s="176" t="s">
        <v>24</v>
      </c>
      <c r="C10" s="176" t="s">
        <v>1</v>
      </c>
      <c r="D10" s="176" t="s">
        <v>2</v>
      </c>
      <c r="E10" s="176" t="s">
        <v>25</v>
      </c>
      <c r="F10" s="178" t="s">
        <v>46</v>
      </c>
      <c r="G10" s="178" t="s">
        <v>47</v>
      </c>
      <c r="H10" s="180" t="s">
        <v>37</v>
      </c>
    </row>
    <row r="11" spans="1:9" s="25" customFormat="1" ht="15" customHeight="1" thickBot="1" x14ac:dyDescent="0.25">
      <c r="A11" s="202"/>
      <c r="B11" s="177"/>
      <c r="C11" s="177"/>
      <c r="D11" s="177"/>
      <c r="E11" s="177"/>
      <c r="F11" s="179"/>
      <c r="G11" s="179"/>
      <c r="H11" s="181"/>
    </row>
    <row r="12" spans="1:9" s="26" customFormat="1" ht="15" customHeight="1" thickBot="1" x14ac:dyDescent="0.3">
      <c r="A12" s="187" t="s">
        <v>8</v>
      </c>
      <c r="B12" s="188"/>
      <c r="C12" s="188"/>
      <c r="D12" s="188"/>
      <c r="E12" s="188"/>
      <c r="F12" s="189"/>
      <c r="G12" s="189"/>
      <c r="H12" s="190"/>
    </row>
    <row r="13" spans="1:9" s="1" customFormat="1" ht="310.5" customHeight="1" x14ac:dyDescent="0.2">
      <c r="A13" s="117" t="s">
        <v>95</v>
      </c>
      <c r="B13" s="81" t="s">
        <v>52</v>
      </c>
      <c r="C13" s="82">
        <v>7</v>
      </c>
      <c r="D13" s="83">
        <v>32.450000000000003</v>
      </c>
      <c r="E13" s="84">
        <f>C13*D13</f>
        <v>227.15000000000003</v>
      </c>
      <c r="F13" s="84">
        <v>0</v>
      </c>
      <c r="G13" s="84">
        <v>227.15</v>
      </c>
      <c r="H13" s="72" t="s">
        <v>221</v>
      </c>
    </row>
    <row r="14" spans="1:9" s="1" customFormat="1" ht="312" customHeight="1" x14ac:dyDescent="0.2">
      <c r="A14" s="14" t="s">
        <v>96</v>
      </c>
      <c r="B14" s="28" t="s">
        <v>52</v>
      </c>
      <c r="C14" s="33">
        <v>7</v>
      </c>
      <c r="D14" s="38">
        <v>32.450000000000003</v>
      </c>
      <c r="E14" s="20">
        <f>C14*D14</f>
        <v>227.15000000000003</v>
      </c>
      <c r="F14" s="20">
        <v>0</v>
      </c>
      <c r="G14" s="20">
        <v>227.15</v>
      </c>
      <c r="H14" s="68" t="s">
        <v>221</v>
      </c>
    </row>
    <row r="15" spans="1:9" s="1" customFormat="1" ht="30.75" customHeight="1" thickBot="1" x14ac:dyDescent="0.25">
      <c r="A15" s="48" t="s">
        <v>53</v>
      </c>
      <c r="B15" s="49" t="s">
        <v>52</v>
      </c>
      <c r="C15" s="50">
        <v>14</v>
      </c>
      <c r="D15" s="36">
        <v>4.8</v>
      </c>
      <c r="E15" s="20">
        <f>C15*D15</f>
        <v>67.2</v>
      </c>
      <c r="F15" s="51">
        <v>0</v>
      </c>
      <c r="G15" s="51">
        <v>67.2</v>
      </c>
      <c r="H15" s="174" t="s">
        <v>206</v>
      </c>
    </row>
    <row r="16" spans="1:9" s="9" customFormat="1" ht="14.25" thickBot="1" x14ac:dyDescent="0.25">
      <c r="A16" s="183" t="s">
        <v>9</v>
      </c>
      <c r="B16" s="184"/>
      <c r="C16" s="184"/>
      <c r="D16" s="184"/>
      <c r="E16" s="52">
        <f>SUM(E13:E15)</f>
        <v>521.50000000000011</v>
      </c>
      <c r="F16" s="52">
        <f>SUM(F13:F15)</f>
        <v>0</v>
      </c>
      <c r="G16" s="52">
        <f>SUM(G13:G15)</f>
        <v>521.5</v>
      </c>
      <c r="H16" s="70"/>
    </row>
    <row r="17" spans="1:253" s="26" customFormat="1" ht="15" customHeight="1" thickBot="1" x14ac:dyDescent="0.3">
      <c r="A17" s="187" t="s">
        <v>11</v>
      </c>
      <c r="B17" s="188"/>
      <c r="C17" s="188"/>
      <c r="D17" s="188"/>
      <c r="E17" s="188"/>
      <c r="F17" s="189"/>
      <c r="G17" s="189"/>
      <c r="H17" s="190"/>
      <c r="I17"/>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14"/>
    </row>
    <row r="18" spans="1:253" s="1" customFormat="1" ht="85.5" customHeight="1" thickBot="1" x14ac:dyDescent="0.25">
      <c r="A18" s="48" t="s">
        <v>54</v>
      </c>
      <c r="B18" s="49" t="s">
        <v>52</v>
      </c>
      <c r="C18" s="50">
        <v>14</v>
      </c>
      <c r="D18" s="36">
        <v>8</v>
      </c>
      <c r="E18" s="51">
        <f>C18*D18</f>
        <v>112</v>
      </c>
      <c r="F18" s="90">
        <v>112</v>
      </c>
      <c r="G18" s="90">
        <v>0</v>
      </c>
      <c r="H18" s="70" t="s">
        <v>207</v>
      </c>
      <c r="I18"/>
    </row>
    <row r="19" spans="1:253" s="9" customFormat="1" ht="14.25" thickBot="1" x14ac:dyDescent="0.25">
      <c r="A19" s="183" t="s">
        <v>9</v>
      </c>
      <c r="B19" s="184"/>
      <c r="C19" s="184"/>
      <c r="D19" s="184"/>
      <c r="E19" s="52">
        <f>SUM(E18:E18)</f>
        <v>112</v>
      </c>
      <c r="F19" s="52">
        <f t="shared" ref="F19:G19" si="0">SUM(F18:F18)</f>
        <v>112</v>
      </c>
      <c r="G19" s="52">
        <f t="shared" si="0"/>
        <v>0</v>
      </c>
      <c r="H19" s="70"/>
      <c r="I19"/>
    </row>
    <row r="20" spans="1:253" s="26" customFormat="1" ht="15" customHeight="1" thickBot="1" x14ac:dyDescent="0.3">
      <c r="A20" s="205" t="s">
        <v>16</v>
      </c>
      <c r="B20" s="206"/>
      <c r="C20" s="206"/>
      <c r="D20" s="206"/>
      <c r="E20" s="206"/>
      <c r="F20" s="207"/>
      <c r="G20" s="207"/>
      <c r="H20" s="208"/>
      <c r="I20"/>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14"/>
    </row>
    <row r="21" spans="1:253" s="26" customFormat="1" ht="38.25" x14ac:dyDescent="0.25">
      <c r="A21" s="121" t="s">
        <v>59</v>
      </c>
      <c r="B21" s="122" t="s">
        <v>52</v>
      </c>
      <c r="C21" s="122" t="s">
        <v>208</v>
      </c>
      <c r="D21" s="132">
        <v>20</v>
      </c>
      <c r="E21" s="124">
        <f t="shared" ref="E21:E24" si="1">C21*D21</f>
        <v>140</v>
      </c>
      <c r="F21" s="124">
        <v>0</v>
      </c>
      <c r="G21" s="134">
        <v>140</v>
      </c>
      <c r="H21" s="152" t="s">
        <v>129</v>
      </c>
      <c r="I21"/>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26" customFormat="1" ht="38.25" x14ac:dyDescent="0.25">
      <c r="A22" s="128" t="s">
        <v>55</v>
      </c>
      <c r="B22" s="129" t="s">
        <v>52</v>
      </c>
      <c r="C22" s="129" t="s">
        <v>208</v>
      </c>
      <c r="D22" s="133">
        <v>60</v>
      </c>
      <c r="E22" s="130">
        <f t="shared" si="1"/>
        <v>420</v>
      </c>
      <c r="F22" s="130">
        <v>0</v>
      </c>
      <c r="G22" s="135">
        <v>420</v>
      </c>
      <c r="H22" s="131" t="s">
        <v>216</v>
      </c>
      <c r="I22"/>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row>
    <row r="23" spans="1:253" s="26" customFormat="1" ht="41.25" customHeight="1" x14ac:dyDescent="0.25">
      <c r="A23" s="128" t="s">
        <v>56</v>
      </c>
      <c r="B23" s="129" t="s">
        <v>58</v>
      </c>
      <c r="C23" s="129" t="s">
        <v>208</v>
      </c>
      <c r="D23" s="133">
        <v>100</v>
      </c>
      <c r="E23" s="130">
        <f t="shared" si="1"/>
        <v>700</v>
      </c>
      <c r="F23" s="130">
        <v>0</v>
      </c>
      <c r="G23" s="135">
        <v>700</v>
      </c>
      <c r="H23" s="131" t="s">
        <v>129</v>
      </c>
      <c r="I23"/>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row>
    <row r="24" spans="1:253" s="26" customFormat="1" ht="39" customHeight="1" x14ac:dyDescent="0.25">
      <c r="A24" s="128" t="s">
        <v>57</v>
      </c>
      <c r="B24" s="129" t="s">
        <v>52</v>
      </c>
      <c r="C24" s="129" t="s">
        <v>208</v>
      </c>
      <c r="D24" s="133">
        <v>30</v>
      </c>
      <c r="E24" s="130">
        <f t="shared" si="1"/>
        <v>210</v>
      </c>
      <c r="F24" s="130">
        <v>0</v>
      </c>
      <c r="G24" s="135">
        <v>210</v>
      </c>
      <c r="H24" s="131" t="s">
        <v>130</v>
      </c>
      <c r="I24"/>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row>
    <row r="25" spans="1:253" s="32" customFormat="1" ht="14.25" thickBot="1" x14ac:dyDescent="0.25">
      <c r="A25" s="209" t="s">
        <v>9</v>
      </c>
      <c r="B25" s="210"/>
      <c r="C25" s="210"/>
      <c r="D25" s="210"/>
      <c r="E25" s="100">
        <f>SUM(E21:E24)</f>
        <v>1470</v>
      </c>
      <c r="F25" s="100">
        <f>SUM(F21:F24)</f>
        <v>0</v>
      </c>
      <c r="G25" s="100">
        <f>SUM(G21:G24)</f>
        <v>1470</v>
      </c>
      <c r="H25" s="101"/>
    </row>
    <row r="26" spans="1:253" s="26" customFormat="1" ht="15" customHeight="1" thickBot="1" x14ac:dyDescent="0.3">
      <c r="A26" s="205" t="s">
        <v>21</v>
      </c>
      <c r="B26" s="206"/>
      <c r="C26" s="206"/>
      <c r="D26" s="206"/>
      <c r="E26" s="206"/>
      <c r="F26" s="207"/>
      <c r="G26" s="207"/>
      <c r="H26" s="208"/>
      <c r="I26"/>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14"/>
    </row>
    <row r="27" spans="1:253" s="26" customFormat="1" ht="84.75" customHeight="1" x14ac:dyDescent="0.25">
      <c r="A27" s="117" t="s">
        <v>60</v>
      </c>
      <c r="B27" s="81" t="s">
        <v>65</v>
      </c>
      <c r="C27" s="82">
        <v>20</v>
      </c>
      <c r="D27" s="83">
        <v>270</v>
      </c>
      <c r="E27" s="84">
        <f t="shared" ref="E27:E31" si="2">C27*D27</f>
        <v>5400</v>
      </c>
      <c r="F27" s="137">
        <v>5400</v>
      </c>
      <c r="G27" s="84">
        <v>0</v>
      </c>
      <c r="H27" s="125" t="s">
        <v>135</v>
      </c>
      <c r="I27" s="6"/>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26" customFormat="1" ht="91.5" customHeight="1" x14ac:dyDescent="0.25">
      <c r="A28" s="13" t="s">
        <v>61</v>
      </c>
      <c r="B28" s="44" t="s">
        <v>65</v>
      </c>
      <c r="C28" s="45">
        <v>25</v>
      </c>
      <c r="D28" s="31">
        <v>24</v>
      </c>
      <c r="E28" s="20">
        <f t="shared" si="2"/>
        <v>600</v>
      </c>
      <c r="F28" s="53">
        <v>600</v>
      </c>
      <c r="G28" s="46">
        <v>0</v>
      </c>
      <c r="H28" s="136" t="s">
        <v>136</v>
      </c>
      <c r="I28" s="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6"/>
      <c r="DV28" s="126"/>
      <c r="DW28" s="126"/>
      <c r="DX28" s="126"/>
      <c r="DY28" s="126"/>
      <c r="DZ28" s="126"/>
      <c r="EA28" s="126"/>
      <c r="EB28" s="126"/>
      <c r="EC28" s="126"/>
      <c r="ED28" s="126"/>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c r="IR28" s="126"/>
      <c r="IS28" s="126"/>
    </row>
    <row r="29" spans="1:253" s="26" customFormat="1" ht="69.75" customHeight="1" x14ac:dyDescent="0.25">
      <c r="A29" s="13" t="s">
        <v>62</v>
      </c>
      <c r="B29" s="44" t="s">
        <v>65</v>
      </c>
      <c r="C29" s="45">
        <v>25</v>
      </c>
      <c r="D29" s="31">
        <v>14.4</v>
      </c>
      <c r="E29" s="20">
        <f t="shared" si="2"/>
        <v>360</v>
      </c>
      <c r="F29" s="53">
        <v>360</v>
      </c>
      <c r="G29" s="46">
        <v>0</v>
      </c>
      <c r="H29" s="136" t="s">
        <v>137</v>
      </c>
      <c r="I29" s="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c r="IR29" s="126"/>
      <c r="IS29" s="126"/>
    </row>
    <row r="30" spans="1:253" s="26" customFormat="1" ht="102" customHeight="1" x14ac:dyDescent="0.25">
      <c r="A30" s="13" t="s">
        <v>63</v>
      </c>
      <c r="B30" s="44" t="s">
        <v>66</v>
      </c>
      <c r="C30" s="45">
        <v>80</v>
      </c>
      <c r="D30" s="31">
        <v>25</v>
      </c>
      <c r="E30" s="20">
        <f t="shared" si="2"/>
        <v>2000</v>
      </c>
      <c r="F30" s="53">
        <v>2000</v>
      </c>
      <c r="G30" s="46">
        <v>0</v>
      </c>
      <c r="H30" s="136" t="s">
        <v>138</v>
      </c>
      <c r="I30" s="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row>
    <row r="31" spans="1:253" s="26" customFormat="1" ht="130.5" customHeight="1" thickBot="1" x14ac:dyDescent="0.3">
      <c r="A31" s="14" t="s">
        <v>64</v>
      </c>
      <c r="B31" s="28" t="s">
        <v>52</v>
      </c>
      <c r="C31" s="33">
        <v>7</v>
      </c>
      <c r="D31" s="38">
        <v>357.14299999999997</v>
      </c>
      <c r="E31" s="20">
        <f t="shared" si="2"/>
        <v>2500.0009999999997</v>
      </c>
      <c r="F31" s="138">
        <v>2500</v>
      </c>
      <c r="G31" s="20">
        <v>0</v>
      </c>
      <c r="H31" s="118" t="s">
        <v>139</v>
      </c>
      <c r="I31" s="6"/>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s="9" customFormat="1" ht="14.25" thickBot="1" x14ac:dyDescent="0.25">
      <c r="A32" s="183" t="s">
        <v>9</v>
      </c>
      <c r="B32" s="184"/>
      <c r="C32" s="184"/>
      <c r="D32" s="184"/>
      <c r="E32" s="52">
        <f>SUM(E27:E31)</f>
        <v>10860.001</v>
      </c>
      <c r="F32" s="52">
        <f>SUM(F27:F31)</f>
        <v>10860</v>
      </c>
      <c r="G32" s="52">
        <f>SUM(G26:G31)</f>
        <v>0</v>
      </c>
      <c r="H32" s="71"/>
      <c r="I32"/>
    </row>
    <row r="33" spans="1:253" s="26" customFormat="1" ht="15" customHeight="1" thickBot="1" x14ac:dyDescent="0.3">
      <c r="A33" s="187" t="s">
        <v>22</v>
      </c>
      <c r="B33" s="188"/>
      <c r="C33" s="188"/>
      <c r="D33" s="188"/>
      <c r="E33" s="188"/>
      <c r="F33" s="189"/>
      <c r="G33" s="189"/>
      <c r="H33" s="190"/>
      <c r="I33"/>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14"/>
    </row>
    <row r="34" spans="1:253" s="1" customFormat="1" ht="67.5" customHeight="1" x14ac:dyDescent="0.2">
      <c r="A34" s="13" t="s">
        <v>68</v>
      </c>
      <c r="B34" s="44" t="s">
        <v>52</v>
      </c>
      <c r="C34" s="45">
        <v>7</v>
      </c>
      <c r="D34" s="31">
        <v>36</v>
      </c>
      <c r="E34" s="46">
        <f>C34*D34</f>
        <v>252</v>
      </c>
      <c r="F34" s="92">
        <v>252</v>
      </c>
      <c r="G34" s="92">
        <v>0</v>
      </c>
      <c r="H34" s="72" t="s">
        <v>209</v>
      </c>
      <c r="I34" s="6"/>
    </row>
    <row r="35" spans="1:253" s="1" customFormat="1" ht="99" customHeight="1" x14ac:dyDescent="0.2">
      <c r="A35" s="24" t="s">
        <v>69</v>
      </c>
      <c r="B35" s="34" t="s">
        <v>52</v>
      </c>
      <c r="C35" s="35">
        <v>6</v>
      </c>
      <c r="D35" s="139">
        <v>36</v>
      </c>
      <c r="E35" s="46">
        <f t="shared" ref="E35:E39" si="3">C35*D35</f>
        <v>216</v>
      </c>
      <c r="F35" s="93">
        <v>216</v>
      </c>
      <c r="G35" s="93">
        <v>0</v>
      </c>
      <c r="H35" s="69" t="s">
        <v>210</v>
      </c>
      <c r="I35"/>
    </row>
    <row r="36" spans="1:253" s="1" customFormat="1" ht="105" customHeight="1" x14ac:dyDescent="0.2">
      <c r="A36" s="14" t="s">
        <v>122</v>
      </c>
      <c r="B36" s="28" t="s">
        <v>52</v>
      </c>
      <c r="C36" s="33">
        <v>4</v>
      </c>
      <c r="D36" s="140">
        <v>29.24</v>
      </c>
      <c r="E36" s="20">
        <f t="shared" si="3"/>
        <v>116.96</v>
      </c>
      <c r="F36" s="20">
        <v>116.96</v>
      </c>
      <c r="G36" s="20">
        <v>0</v>
      </c>
      <c r="H36" s="68" t="s">
        <v>211</v>
      </c>
      <c r="I36"/>
    </row>
    <row r="37" spans="1:253" s="1" customFormat="1" ht="84.75" customHeight="1" x14ac:dyDescent="0.2">
      <c r="A37" s="14" t="s">
        <v>107</v>
      </c>
      <c r="B37" s="28" t="s">
        <v>52</v>
      </c>
      <c r="C37" s="33">
        <v>1</v>
      </c>
      <c r="D37" s="140">
        <v>33.334000000000003</v>
      </c>
      <c r="E37" s="20">
        <f t="shared" si="3"/>
        <v>33.334000000000003</v>
      </c>
      <c r="F37" s="138">
        <v>33.33</v>
      </c>
      <c r="G37" s="20">
        <v>0</v>
      </c>
      <c r="H37" s="68" t="s">
        <v>212</v>
      </c>
      <c r="I37"/>
    </row>
    <row r="38" spans="1:253" s="1" customFormat="1" ht="99.75" customHeight="1" x14ac:dyDescent="0.2">
      <c r="A38" s="14" t="s">
        <v>106</v>
      </c>
      <c r="B38" s="28" t="s">
        <v>58</v>
      </c>
      <c r="C38" s="33">
        <v>7</v>
      </c>
      <c r="D38" s="38">
        <v>125</v>
      </c>
      <c r="E38" s="20">
        <f t="shared" si="3"/>
        <v>875</v>
      </c>
      <c r="F38" s="138">
        <v>875</v>
      </c>
      <c r="G38" s="20">
        <v>0</v>
      </c>
      <c r="H38" s="68" t="s">
        <v>213</v>
      </c>
      <c r="I38" s="6"/>
    </row>
    <row r="39" spans="1:253" s="1" customFormat="1" ht="68.25" customHeight="1" thickBot="1" x14ac:dyDescent="0.25">
      <c r="A39" s="24" t="s">
        <v>123</v>
      </c>
      <c r="B39" s="34" t="s">
        <v>52</v>
      </c>
      <c r="C39" s="35">
        <v>6</v>
      </c>
      <c r="D39" s="139">
        <v>66.666600000000003</v>
      </c>
      <c r="E39" s="20">
        <f t="shared" si="3"/>
        <v>399.99959999999999</v>
      </c>
      <c r="F39" s="150">
        <v>400</v>
      </c>
      <c r="G39" s="93">
        <v>0</v>
      </c>
      <c r="H39" s="69" t="s">
        <v>214</v>
      </c>
      <c r="I39"/>
    </row>
    <row r="40" spans="1:253" s="9" customFormat="1" ht="14.25" thickBot="1" x14ac:dyDescent="0.25">
      <c r="A40" s="183" t="s">
        <v>9</v>
      </c>
      <c r="B40" s="184"/>
      <c r="C40" s="184"/>
      <c r="D40" s="184"/>
      <c r="E40" s="52">
        <f>SUM(E34:E39)</f>
        <v>1893.2936</v>
      </c>
      <c r="F40" s="52">
        <f>SUM(F34:F39)</f>
        <v>1893.29</v>
      </c>
      <c r="G40" s="52">
        <f>SUM(G34:G39)</f>
        <v>0</v>
      </c>
      <c r="H40" s="72"/>
      <c r="I40"/>
    </row>
    <row r="41" spans="1:253" s="26" customFormat="1" ht="15" customHeight="1" thickBot="1" x14ac:dyDescent="0.3">
      <c r="A41" s="187" t="s">
        <v>33</v>
      </c>
      <c r="B41" s="188"/>
      <c r="C41" s="188"/>
      <c r="D41" s="188"/>
      <c r="E41" s="188"/>
      <c r="F41" s="189"/>
      <c r="G41" s="189"/>
      <c r="H41" s="190"/>
      <c r="I41"/>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2"/>
      <c r="FP41" s="182"/>
      <c r="FQ41" s="182"/>
      <c r="FR41" s="182"/>
      <c r="FS41" s="182"/>
      <c r="FT41" s="182"/>
      <c r="FU41" s="182"/>
      <c r="FV41" s="182"/>
      <c r="FW41" s="182"/>
      <c r="FX41" s="182"/>
      <c r="FY41" s="182"/>
      <c r="FZ41" s="182"/>
      <c r="GA41" s="182"/>
      <c r="GB41" s="182"/>
      <c r="GC41" s="182"/>
      <c r="GD41" s="182"/>
      <c r="GE41" s="182"/>
      <c r="GF41" s="182"/>
      <c r="GG41" s="182"/>
      <c r="GH41" s="182"/>
      <c r="GI41" s="182"/>
      <c r="GJ41" s="182"/>
      <c r="GK41" s="182"/>
      <c r="GL41" s="182"/>
      <c r="GM41" s="182"/>
      <c r="GN41" s="182"/>
      <c r="GO41" s="182"/>
      <c r="GP41" s="182"/>
      <c r="GQ41" s="182"/>
      <c r="GR41" s="182"/>
      <c r="GS41" s="182"/>
      <c r="GT41" s="182"/>
      <c r="GU41" s="182"/>
      <c r="GV41" s="182"/>
      <c r="GW41" s="182"/>
      <c r="GX41" s="182"/>
      <c r="GY41" s="182"/>
      <c r="GZ41" s="182"/>
      <c r="HA41" s="182"/>
      <c r="HB41" s="182"/>
      <c r="HC41" s="182"/>
      <c r="HD41" s="182"/>
      <c r="HE41" s="182"/>
      <c r="HF41" s="182"/>
      <c r="HG41" s="182"/>
      <c r="HH41" s="182"/>
      <c r="HI41" s="182"/>
      <c r="HJ41" s="182"/>
      <c r="HK41" s="182"/>
      <c r="HL41" s="182"/>
      <c r="HM41" s="182"/>
      <c r="HN41" s="182"/>
      <c r="HO41" s="182"/>
      <c r="HP41" s="182"/>
      <c r="HQ41" s="182"/>
      <c r="HR41" s="182"/>
      <c r="HS41" s="182"/>
      <c r="HT41" s="182"/>
      <c r="HU41" s="182"/>
      <c r="HV41" s="182"/>
      <c r="HW41" s="182"/>
      <c r="HX41" s="182"/>
      <c r="HY41" s="182"/>
      <c r="HZ41" s="182"/>
      <c r="IA41" s="182"/>
      <c r="IB41" s="182"/>
      <c r="IC41" s="182"/>
      <c r="ID41" s="182"/>
      <c r="IE41" s="182"/>
      <c r="IF41" s="182"/>
      <c r="IG41" s="182"/>
      <c r="IH41" s="182"/>
      <c r="II41" s="182"/>
      <c r="IJ41" s="182"/>
      <c r="IK41" s="182"/>
      <c r="IL41" s="182"/>
      <c r="IM41" s="182"/>
      <c r="IN41" s="182"/>
      <c r="IO41" s="182"/>
      <c r="IP41" s="182"/>
      <c r="IQ41" s="182"/>
      <c r="IR41" s="182"/>
      <c r="IS41" s="114"/>
    </row>
    <row r="42" spans="1:253" s="1" customFormat="1" hidden="1" x14ac:dyDescent="0.2">
      <c r="A42" s="13"/>
      <c r="B42" s="44"/>
      <c r="C42" s="45"/>
      <c r="D42" s="31"/>
      <c r="E42" s="46">
        <f>C42*D42</f>
        <v>0</v>
      </c>
      <c r="F42" s="92"/>
      <c r="G42" s="92"/>
      <c r="H42" s="47"/>
    </row>
    <row r="43" spans="1:253" s="1" customFormat="1" ht="93" customHeight="1" x14ac:dyDescent="0.2">
      <c r="A43" s="14" t="s">
        <v>70</v>
      </c>
      <c r="B43" s="28" t="s">
        <v>81</v>
      </c>
      <c r="C43" s="33">
        <v>2</v>
      </c>
      <c r="D43" s="140">
        <v>200</v>
      </c>
      <c r="E43" s="20">
        <f>D43*C43</f>
        <v>400</v>
      </c>
      <c r="F43" s="20">
        <v>400</v>
      </c>
      <c r="G43" s="20">
        <v>0</v>
      </c>
      <c r="H43" s="141" t="s">
        <v>142</v>
      </c>
    </row>
    <row r="44" spans="1:253" s="1" customFormat="1" ht="111.75" customHeight="1" x14ac:dyDescent="0.2">
      <c r="A44" s="14" t="s">
        <v>71</v>
      </c>
      <c r="B44" s="28" t="s">
        <v>81</v>
      </c>
      <c r="C44" s="33">
        <v>2</v>
      </c>
      <c r="D44" s="140">
        <v>100</v>
      </c>
      <c r="E44" s="20">
        <f t="shared" ref="E44:E56" si="4">D44*C44</f>
        <v>200</v>
      </c>
      <c r="F44" s="20">
        <v>200</v>
      </c>
      <c r="G44" s="20">
        <v>0</v>
      </c>
      <c r="H44" s="141" t="s">
        <v>141</v>
      </c>
    </row>
    <row r="45" spans="1:253" s="1" customFormat="1" ht="98.25" customHeight="1" x14ac:dyDescent="0.2">
      <c r="A45" s="14" t="s">
        <v>72</v>
      </c>
      <c r="B45" s="28" t="s">
        <v>81</v>
      </c>
      <c r="C45" s="33">
        <v>4</v>
      </c>
      <c r="D45" s="140">
        <v>80</v>
      </c>
      <c r="E45" s="20">
        <f t="shared" si="4"/>
        <v>320</v>
      </c>
      <c r="F45" s="20">
        <v>320</v>
      </c>
      <c r="G45" s="20">
        <v>0</v>
      </c>
      <c r="H45" s="141" t="s">
        <v>147</v>
      </c>
    </row>
    <row r="46" spans="1:253" s="1" customFormat="1" ht="76.5" x14ac:dyDescent="0.2">
      <c r="A46" s="14" t="s">
        <v>148</v>
      </c>
      <c r="B46" s="28" t="s">
        <v>81</v>
      </c>
      <c r="C46" s="33">
        <v>2</v>
      </c>
      <c r="D46" s="140">
        <v>50</v>
      </c>
      <c r="E46" s="20">
        <f t="shared" si="4"/>
        <v>100</v>
      </c>
      <c r="F46" s="20">
        <v>100</v>
      </c>
      <c r="G46" s="20">
        <v>0</v>
      </c>
      <c r="H46" s="141" t="s">
        <v>150</v>
      </c>
    </row>
    <row r="47" spans="1:253" s="1" customFormat="1" ht="68.25" customHeight="1" x14ac:dyDescent="0.2">
      <c r="A47" s="14" t="s">
        <v>149</v>
      </c>
      <c r="B47" s="28" t="s">
        <v>81</v>
      </c>
      <c r="C47" s="33">
        <v>1</v>
      </c>
      <c r="D47" s="140">
        <v>104</v>
      </c>
      <c r="E47" s="20">
        <f t="shared" si="4"/>
        <v>104</v>
      </c>
      <c r="F47" s="20">
        <v>104</v>
      </c>
      <c r="G47" s="20">
        <v>0</v>
      </c>
      <c r="H47" s="141" t="s">
        <v>153</v>
      </c>
    </row>
    <row r="48" spans="1:253" s="1" customFormat="1" ht="119.25" customHeight="1" x14ac:dyDescent="0.2">
      <c r="A48" s="14" t="s">
        <v>73</v>
      </c>
      <c r="B48" s="28" t="s">
        <v>81</v>
      </c>
      <c r="C48" s="33">
        <v>1</v>
      </c>
      <c r="D48" s="140">
        <v>450</v>
      </c>
      <c r="E48" s="20">
        <f t="shared" si="4"/>
        <v>450</v>
      </c>
      <c r="F48" s="20">
        <v>450</v>
      </c>
      <c r="G48" s="20">
        <v>0</v>
      </c>
      <c r="H48" s="141" t="s">
        <v>144</v>
      </c>
    </row>
    <row r="49" spans="1:8" s="1" customFormat="1" ht="42.75" customHeight="1" x14ac:dyDescent="0.2">
      <c r="A49" s="14" t="s">
        <v>145</v>
      </c>
      <c r="B49" s="28" t="s">
        <v>81</v>
      </c>
      <c r="C49" s="33">
        <v>1</v>
      </c>
      <c r="D49" s="140">
        <v>50</v>
      </c>
      <c r="E49" s="20">
        <f t="shared" si="4"/>
        <v>50</v>
      </c>
      <c r="F49" s="20">
        <v>50</v>
      </c>
      <c r="G49" s="20">
        <v>0</v>
      </c>
      <c r="H49" s="175" t="s">
        <v>154</v>
      </c>
    </row>
    <row r="50" spans="1:8" s="1" customFormat="1" ht="51" x14ac:dyDescent="0.2">
      <c r="A50" s="14" t="s">
        <v>74</v>
      </c>
      <c r="B50" s="28" t="s">
        <v>67</v>
      </c>
      <c r="C50" s="33">
        <v>1</v>
      </c>
      <c r="D50" s="140">
        <v>500</v>
      </c>
      <c r="E50" s="20">
        <f t="shared" si="4"/>
        <v>500</v>
      </c>
      <c r="F50" s="20">
        <v>500</v>
      </c>
      <c r="G50" s="20">
        <v>0</v>
      </c>
      <c r="H50" s="141" t="s">
        <v>143</v>
      </c>
    </row>
    <row r="51" spans="1:8" s="1" customFormat="1" ht="63.75" x14ac:dyDescent="0.2">
      <c r="A51" s="14" t="s">
        <v>75</v>
      </c>
      <c r="B51" s="28" t="s">
        <v>52</v>
      </c>
      <c r="C51" s="33">
        <v>10</v>
      </c>
      <c r="D51" s="140">
        <v>10</v>
      </c>
      <c r="E51" s="20">
        <f t="shared" si="4"/>
        <v>100</v>
      </c>
      <c r="F51" s="20">
        <v>100</v>
      </c>
      <c r="G51" s="20">
        <v>0</v>
      </c>
      <c r="H51" s="141" t="s">
        <v>146</v>
      </c>
    </row>
    <row r="52" spans="1:8" s="1" customFormat="1" ht="89.25" x14ac:dyDescent="0.2">
      <c r="A52" s="14" t="s">
        <v>76</v>
      </c>
      <c r="B52" s="28" t="s">
        <v>83</v>
      </c>
      <c r="C52" s="33">
        <v>10</v>
      </c>
      <c r="D52" s="140">
        <v>33.333300000000001</v>
      </c>
      <c r="E52" s="20">
        <f t="shared" si="4"/>
        <v>333.33300000000003</v>
      </c>
      <c r="F52" s="20">
        <v>333.33</v>
      </c>
      <c r="G52" s="20">
        <v>0</v>
      </c>
      <c r="H52" s="141" t="s">
        <v>151</v>
      </c>
    </row>
    <row r="53" spans="1:8" s="1" customFormat="1" ht="63.75" x14ac:dyDescent="0.2">
      <c r="A53" s="14" t="s">
        <v>77</v>
      </c>
      <c r="B53" s="28" t="s">
        <v>52</v>
      </c>
      <c r="C53" s="33">
        <v>10</v>
      </c>
      <c r="D53" s="140">
        <v>8.3332999999999995</v>
      </c>
      <c r="E53" s="20">
        <f>D53*C53</f>
        <v>83.332999999999998</v>
      </c>
      <c r="F53" s="20">
        <v>83.33</v>
      </c>
      <c r="G53" s="20">
        <v>0</v>
      </c>
      <c r="H53" s="141" t="s">
        <v>124</v>
      </c>
    </row>
    <row r="54" spans="1:8" s="1" customFormat="1" ht="90" customHeight="1" x14ac:dyDescent="0.2">
      <c r="A54" s="14" t="s">
        <v>78</v>
      </c>
      <c r="B54" s="28" t="s">
        <v>52</v>
      </c>
      <c r="C54" s="33">
        <v>10</v>
      </c>
      <c r="D54" s="140">
        <v>16.766660000000002</v>
      </c>
      <c r="E54" s="20">
        <f t="shared" si="4"/>
        <v>167.66660000000002</v>
      </c>
      <c r="F54" s="20">
        <v>167.67</v>
      </c>
      <c r="G54" s="20">
        <v>0</v>
      </c>
      <c r="H54" s="141" t="s">
        <v>152</v>
      </c>
    </row>
    <row r="55" spans="1:8" s="1" customFormat="1" ht="188.25" customHeight="1" x14ac:dyDescent="0.2">
      <c r="A55" s="14" t="s">
        <v>79</v>
      </c>
      <c r="B55" s="28" t="s">
        <v>84</v>
      </c>
      <c r="C55" s="33">
        <v>1</v>
      </c>
      <c r="D55" s="140">
        <v>400</v>
      </c>
      <c r="E55" s="20">
        <f t="shared" si="4"/>
        <v>400</v>
      </c>
      <c r="F55" s="20">
        <v>400</v>
      </c>
      <c r="G55" s="20">
        <v>0</v>
      </c>
      <c r="H55" s="141" t="s">
        <v>155</v>
      </c>
    </row>
    <row r="56" spans="1:8" s="1" customFormat="1" ht="110.25" customHeight="1" thickBot="1" x14ac:dyDescent="0.25">
      <c r="A56" s="24" t="s">
        <v>80</v>
      </c>
      <c r="B56" s="34" t="s">
        <v>83</v>
      </c>
      <c r="C56" s="35">
        <v>1</v>
      </c>
      <c r="D56" s="139">
        <v>700</v>
      </c>
      <c r="E56" s="20">
        <f t="shared" si="4"/>
        <v>700</v>
      </c>
      <c r="F56" s="55">
        <v>700</v>
      </c>
      <c r="G56" s="55">
        <v>0</v>
      </c>
      <c r="H56" s="142" t="s">
        <v>156</v>
      </c>
    </row>
    <row r="57" spans="1:8" s="9" customFormat="1" ht="14.25" thickBot="1" x14ac:dyDescent="0.25">
      <c r="A57" s="183" t="s">
        <v>9</v>
      </c>
      <c r="B57" s="184"/>
      <c r="C57" s="184"/>
      <c r="D57" s="184"/>
      <c r="E57" s="52">
        <f>SUM(E43:E56)</f>
        <v>3908.3326000000002</v>
      </c>
      <c r="F57" s="52">
        <f>SUM(F42:F56)</f>
        <v>3908.33</v>
      </c>
      <c r="G57" s="52">
        <f>SUM(G42:G56)</f>
        <v>0</v>
      </c>
      <c r="H57" s="71"/>
    </row>
    <row r="58" spans="1:8" s="10" customFormat="1" ht="15" customHeight="1" thickBot="1" x14ac:dyDescent="0.3">
      <c r="A58" s="214" t="s">
        <v>10</v>
      </c>
      <c r="B58" s="215"/>
      <c r="C58" s="215"/>
      <c r="D58" s="215"/>
      <c r="E58" s="64">
        <f>SUM(E16,E19,E25,E32,E40,E57)</f>
        <v>18765.127200000003</v>
      </c>
      <c r="F58" s="64">
        <f>SUM(F16,F19,F25,F32,F40,F57)</f>
        <v>16773.620000000003</v>
      </c>
      <c r="G58" s="64">
        <f>SUM(G16,G19,G25,G32,G40,G57)</f>
        <v>1991.5</v>
      </c>
      <c r="H58" s="74"/>
    </row>
    <row r="59" spans="1:8" s="10" customFormat="1" ht="20.100000000000001" hidden="1" customHeight="1" thickBot="1" x14ac:dyDescent="0.3">
      <c r="A59" s="185" t="s">
        <v>12</v>
      </c>
      <c r="B59" s="186"/>
      <c r="C59" s="186"/>
      <c r="D59" s="186"/>
      <c r="E59" s="186"/>
      <c r="F59" s="94"/>
      <c r="G59" s="94"/>
      <c r="H59" s="57"/>
    </row>
    <row r="60" spans="1:8" s="10" customFormat="1" ht="20.100000000000001" hidden="1" customHeight="1" thickBot="1" x14ac:dyDescent="0.3">
      <c r="A60" s="43" t="s">
        <v>0</v>
      </c>
      <c r="B60" s="40" t="s">
        <v>24</v>
      </c>
      <c r="C60" s="40" t="s">
        <v>1</v>
      </c>
      <c r="D60" s="40" t="s">
        <v>2</v>
      </c>
      <c r="E60" s="40" t="s">
        <v>25</v>
      </c>
      <c r="F60" s="95"/>
      <c r="G60" s="95"/>
      <c r="H60" s="42"/>
    </row>
    <row r="61" spans="1:8" s="10" customFormat="1" ht="14.25" hidden="1" customHeight="1" thickBot="1" x14ac:dyDescent="0.3">
      <c r="A61" s="14" t="s">
        <v>18</v>
      </c>
      <c r="B61" s="28"/>
      <c r="C61" s="33"/>
      <c r="D61" s="38"/>
      <c r="E61" s="20">
        <f>C61*D61</f>
        <v>0</v>
      </c>
      <c r="F61" s="91"/>
      <c r="G61" s="91"/>
      <c r="H61" s="42"/>
    </row>
    <row r="62" spans="1:8" s="10" customFormat="1" ht="14.25" hidden="1" customHeight="1" thickBot="1" x14ac:dyDescent="0.3">
      <c r="A62" s="14" t="s">
        <v>17</v>
      </c>
      <c r="B62" s="28"/>
      <c r="C62" s="33"/>
      <c r="D62" s="38"/>
      <c r="E62" s="20"/>
      <c r="F62" s="91"/>
      <c r="G62" s="91"/>
      <c r="H62" s="42"/>
    </row>
    <row r="63" spans="1:8" s="10" customFormat="1" ht="14.25" hidden="1" customHeight="1" thickBot="1" x14ac:dyDescent="0.3">
      <c r="A63" s="14" t="s">
        <v>19</v>
      </c>
      <c r="B63" s="28"/>
      <c r="C63" s="33"/>
      <c r="D63" s="38"/>
      <c r="E63" s="20"/>
      <c r="F63" s="91"/>
      <c r="G63" s="91"/>
      <c r="H63" s="42"/>
    </row>
    <row r="64" spans="1:8" s="10" customFormat="1" ht="13.5" hidden="1" customHeight="1" thickBot="1" x14ac:dyDescent="0.3">
      <c r="A64" s="14" t="s">
        <v>20</v>
      </c>
      <c r="B64" s="28"/>
      <c r="C64" s="33"/>
      <c r="D64" s="38"/>
      <c r="E64" s="20">
        <f>C64*D64</f>
        <v>0</v>
      </c>
      <c r="F64" s="91"/>
      <c r="G64" s="91"/>
      <c r="H64" s="42"/>
    </row>
    <row r="65" spans="1:8" s="10" customFormat="1" ht="20.100000000000001" hidden="1" customHeight="1" x14ac:dyDescent="0.25">
      <c r="A65" s="219" t="s">
        <v>13</v>
      </c>
      <c r="B65" s="220"/>
      <c r="C65" s="220"/>
      <c r="D65" s="220"/>
      <c r="E65" s="39">
        <f>SUM(E61:E64)</f>
        <v>0</v>
      </c>
      <c r="F65" s="96"/>
      <c r="G65" s="96"/>
      <c r="H65" s="42"/>
    </row>
    <row r="66" spans="1:8" s="10" customFormat="1" ht="20.100000000000001" hidden="1" customHeight="1" thickBot="1" x14ac:dyDescent="0.3">
      <c r="A66" s="221" t="s">
        <v>14</v>
      </c>
      <c r="B66" s="222"/>
      <c r="C66" s="222"/>
      <c r="D66" s="222"/>
      <c r="E66" s="41">
        <f>E58+E65</f>
        <v>18765.127200000003</v>
      </c>
      <c r="F66" s="97"/>
      <c r="G66" s="97"/>
      <c r="H66" s="42"/>
    </row>
    <row r="67" spans="1:8" s="10" customFormat="1" ht="20.100000000000001" hidden="1" customHeight="1" thickBot="1" x14ac:dyDescent="0.3">
      <c r="A67" s="58"/>
      <c r="B67" s="59"/>
      <c r="C67" s="59"/>
      <c r="D67" s="59"/>
      <c r="E67" s="60"/>
      <c r="F67" s="98"/>
      <c r="G67" s="98"/>
      <c r="H67" s="61"/>
    </row>
    <row r="68" spans="1:8" s="10" customFormat="1" ht="15" customHeight="1" thickBot="1" x14ac:dyDescent="0.3">
      <c r="A68" s="197" t="s">
        <v>12</v>
      </c>
      <c r="B68" s="198"/>
      <c r="C68" s="198"/>
      <c r="D68" s="198"/>
      <c r="E68" s="198"/>
      <c r="F68" s="199"/>
      <c r="G68" s="199"/>
      <c r="H68" s="200"/>
    </row>
    <row r="69" spans="1:8" s="10" customFormat="1" ht="15" customHeight="1" x14ac:dyDescent="0.25">
      <c r="A69" s="201" t="s">
        <v>0</v>
      </c>
      <c r="B69" s="176" t="s">
        <v>24</v>
      </c>
      <c r="C69" s="176" t="s">
        <v>1</v>
      </c>
      <c r="D69" s="176" t="s">
        <v>2</v>
      </c>
      <c r="E69" s="176" t="s">
        <v>25</v>
      </c>
      <c r="F69" s="178" t="s">
        <v>46</v>
      </c>
      <c r="G69" s="178" t="s">
        <v>47</v>
      </c>
      <c r="H69" s="180" t="s">
        <v>37</v>
      </c>
    </row>
    <row r="70" spans="1:8" s="10" customFormat="1" ht="15" customHeight="1" thickBot="1" x14ac:dyDescent="0.3">
      <c r="A70" s="202"/>
      <c r="B70" s="177"/>
      <c r="C70" s="177"/>
      <c r="D70" s="177"/>
      <c r="E70" s="177"/>
      <c r="F70" s="179"/>
      <c r="G70" s="179"/>
      <c r="H70" s="181"/>
    </row>
    <row r="71" spans="1:8" s="1" customFormat="1" ht="15" thickBot="1" x14ac:dyDescent="0.25">
      <c r="A71" s="187" t="s">
        <v>34</v>
      </c>
      <c r="B71" s="188"/>
      <c r="C71" s="188"/>
      <c r="D71" s="188"/>
      <c r="E71" s="188"/>
      <c r="F71" s="189"/>
      <c r="G71" s="189"/>
      <c r="H71" s="190"/>
    </row>
    <row r="72" spans="1:8" s="10" customFormat="1" ht="229.5" customHeight="1" x14ac:dyDescent="0.25">
      <c r="A72" s="117" t="s">
        <v>85</v>
      </c>
      <c r="B72" s="81" t="s">
        <v>81</v>
      </c>
      <c r="C72" s="82">
        <v>1</v>
      </c>
      <c r="D72" s="83">
        <v>16000</v>
      </c>
      <c r="E72" s="84">
        <f>C72*D72</f>
        <v>16000</v>
      </c>
      <c r="F72" s="84">
        <v>16000</v>
      </c>
      <c r="G72" s="84">
        <v>0</v>
      </c>
      <c r="H72" s="72" t="s">
        <v>157</v>
      </c>
    </row>
    <row r="73" spans="1:8" s="10" customFormat="1" ht="179.25" customHeight="1" x14ac:dyDescent="0.25">
      <c r="A73" s="14" t="s">
        <v>86</v>
      </c>
      <c r="B73" s="28" t="s">
        <v>81</v>
      </c>
      <c r="C73" s="33">
        <v>1</v>
      </c>
      <c r="D73" s="38">
        <v>7300</v>
      </c>
      <c r="E73" s="20">
        <f t="shared" ref="E73:E88" si="5">C73*D73</f>
        <v>7300</v>
      </c>
      <c r="F73" s="20">
        <v>7300</v>
      </c>
      <c r="G73" s="20">
        <v>0</v>
      </c>
      <c r="H73" s="68" t="s">
        <v>158</v>
      </c>
    </row>
    <row r="74" spans="1:8" s="10" customFormat="1" ht="108.75" customHeight="1" x14ac:dyDescent="0.25">
      <c r="A74" s="14" t="s">
        <v>87</v>
      </c>
      <c r="B74" s="28" t="s">
        <v>81</v>
      </c>
      <c r="C74" s="33">
        <v>2</v>
      </c>
      <c r="D74" s="38">
        <v>2000</v>
      </c>
      <c r="E74" s="20">
        <f t="shared" si="5"/>
        <v>4000</v>
      </c>
      <c r="F74" s="20">
        <v>4000</v>
      </c>
      <c r="G74" s="20">
        <v>0</v>
      </c>
      <c r="H74" s="68" t="s">
        <v>199</v>
      </c>
    </row>
    <row r="75" spans="1:8" s="10" customFormat="1" ht="87.75" customHeight="1" x14ac:dyDescent="0.25">
      <c r="A75" s="14" t="s">
        <v>88</v>
      </c>
      <c r="B75" s="28" t="s">
        <v>81</v>
      </c>
      <c r="C75" s="33">
        <v>3</v>
      </c>
      <c r="D75" s="38">
        <v>833.33330000000001</v>
      </c>
      <c r="E75" s="20">
        <f t="shared" si="5"/>
        <v>2499.9998999999998</v>
      </c>
      <c r="F75" s="20">
        <v>2500</v>
      </c>
      <c r="G75" s="20">
        <v>0</v>
      </c>
      <c r="H75" s="68" t="s">
        <v>200</v>
      </c>
    </row>
    <row r="76" spans="1:8" s="10" customFormat="1" ht="39" customHeight="1" x14ac:dyDescent="0.25">
      <c r="A76" s="14" t="s">
        <v>162</v>
      </c>
      <c r="B76" s="28" t="s">
        <v>81</v>
      </c>
      <c r="C76" s="33">
        <v>5</v>
      </c>
      <c r="D76" s="38">
        <v>49.5</v>
      </c>
      <c r="E76" s="20">
        <f t="shared" si="5"/>
        <v>247.5</v>
      </c>
      <c r="F76" s="20">
        <v>247.5</v>
      </c>
      <c r="G76" s="20">
        <v>0</v>
      </c>
      <c r="H76" s="68" t="s">
        <v>195</v>
      </c>
    </row>
    <row r="77" spans="1:8" s="10" customFormat="1" ht="39" customHeight="1" x14ac:dyDescent="0.25">
      <c r="A77" s="14" t="s">
        <v>163</v>
      </c>
      <c r="B77" s="28" t="s">
        <v>81</v>
      </c>
      <c r="C77" s="33">
        <v>6</v>
      </c>
      <c r="D77" s="38">
        <v>18</v>
      </c>
      <c r="E77" s="20">
        <f t="shared" si="5"/>
        <v>108</v>
      </c>
      <c r="F77" s="20">
        <v>108</v>
      </c>
      <c r="G77" s="20">
        <v>0</v>
      </c>
      <c r="H77" s="68" t="s">
        <v>192</v>
      </c>
    </row>
    <row r="78" spans="1:8" s="10" customFormat="1" ht="39" customHeight="1" x14ac:dyDescent="0.25">
      <c r="A78" s="14" t="s">
        <v>164</v>
      </c>
      <c r="B78" s="28" t="s">
        <v>81</v>
      </c>
      <c r="C78" s="33">
        <v>8</v>
      </c>
      <c r="D78" s="38">
        <v>16</v>
      </c>
      <c r="E78" s="20">
        <f t="shared" si="5"/>
        <v>128</v>
      </c>
      <c r="F78" s="20">
        <v>128</v>
      </c>
      <c r="G78" s="20">
        <v>0</v>
      </c>
      <c r="H78" s="68" t="s">
        <v>191</v>
      </c>
    </row>
    <row r="79" spans="1:8" s="10" customFormat="1" ht="39" customHeight="1" x14ac:dyDescent="0.25">
      <c r="A79" s="14" t="s">
        <v>165</v>
      </c>
      <c r="B79" s="28" t="s">
        <v>81</v>
      </c>
      <c r="C79" s="33">
        <v>8</v>
      </c>
      <c r="D79" s="38">
        <v>12</v>
      </c>
      <c r="E79" s="20">
        <f t="shared" si="5"/>
        <v>96</v>
      </c>
      <c r="F79" s="20">
        <v>96</v>
      </c>
      <c r="G79" s="20">
        <v>0</v>
      </c>
      <c r="H79" s="68" t="s">
        <v>193</v>
      </c>
    </row>
    <row r="80" spans="1:8" s="10" customFormat="1" ht="39" customHeight="1" x14ac:dyDescent="0.25">
      <c r="A80" s="14" t="s">
        <v>166</v>
      </c>
      <c r="B80" s="28" t="s">
        <v>81</v>
      </c>
      <c r="C80" s="33">
        <v>8</v>
      </c>
      <c r="D80" s="38">
        <v>21</v>
      </c>
      <c r="E80" s="20">
        <f t="shared" si="5"/>
        <v>168</v>
      </c>
      <c r="F80" s="20">
        <v>168</v>
      </c>
      <c r="G80" s="20">
        <v>0</v>
      </c>
      <c r="H80" s="68" t="s">
        <v>194</v>
      </c>
    </row>
    <row r="81" spans="1:8" s="10" customFormat="1" ht="72.75" customHeight="1" x14ac:dyDescent="0.25">
      <c r="A81" s="14" t="s">
        <v>167</v>
      </c>
      <c r="B81" s="28" t="s">
        <v>81</v>
      </c>
      <c r="C81" s="33">
        <v>5</v>
      </c>
      <c r="D81" s="38">
        <v>25.99</v>
      </c>
      <c r="E81" s="20">
        <f t="shared" si="5"/>
        <v>129.94999999999999</v>
      </c>
      <c r="F81" s="20">
        <v>129.94999999999999</v>
      </c>
      <c r="G81" s="20">
        <v>0</v>
      </c>
      <c r="H81" s="68" t="s">
        <v>168</v>
      </c>
    </row>
    <row r="82" spans="1:8" s="10" customFormat="1" ht="82.5" customHeight="1" x14ac:dyDescent="0.25">
      <c r="A82" s="14" t="s">
        <v>176</v>
      </c>
      <c r="B82" s="28" t="s">
        <v>81</v>
      </c>
      <c r="C82" s="33">
        <v>1</v>
      </c>
      <c r="D82" s="38">
        <v>64.95</v>
      </c>
      <c r="E82" s="20">
        <f t="shared" si="5"/>
        <v>64.95</v>
      </c>
      <c r="F82" s="20">
        <v>64.95</v>
      </c>
      <c r="G82" s="20">
        <v>0</v>
      </c>
      <c r="H82" s="68" t="s">
        <v>177</v>
      </c>
    </row>
    <row r="83" spans="1:8" s="10" customFormat="1" ht="80.25" customHeight="1" x14ac:dyDescent="0.25">
      <c r="A83" s="14" t="s">
        <v>169</v>
      </c>
      <c r="B83" s="28" t="s">
        <v>81</v>
      </c>
      <c r="C83" s="33">
        <v>1</v>
      </c>
      <c r="D83" s="38">
        <v>54.9</v>
      </c>
      <c r="E83" s="20">
        <f t="shared" si="5"/>
        <v>54.9</v>
      </c>
      <c r="F83" s="20">
        <v>54.9</v>
      </c>
      <c r="G83" s="20">
        <v>0</v>
      </c>
      <c r="H83" s="68" t="s">
        <v>170</v>
      </c>
    </row>
    <row r="84" spans="1:8" s="10" customFormat="1" ht="69.75" customHeight="1" x14ac:dyDescent="0.25">
      <c r="A84" s="14" t="s">
        <v>171</v>
      </c>
      <c r="B84" s="28" t="s">
        <v>82</v>
      </c>
      <c r="C84" s="33">
        <v>1</v>
      </c>
      <c r="D84" s="38">
        <v>200</v>
      </c>
      <c r="E84" s="20">
        <f t="shared" si="5"/>
        <v>200</v>
      </c>
      <c r="F84" s="20">
        <v>200</v>
      </c>
      <c r="G84" s="20">
        <v>0</v>
      </c>
      <c r="H84" s="68" t="s">
        <v>172</v>
      </c>
    </row>
    <row r="85" spans="1:8" s="10" customFormat="1" ht="99" customHeight="1" x14ac:dyDescent="0.25">
      <c r="A85" s="14" t="s">
        <v>174</v>
      </c>
      <c r="B85" s="28" t="s">
        <v>81</v>
      </c>
      <c r="C85" s="33">
        <v>1</v>
      </c>
      <c r="D85" s="38">
        <v>102.7</v>
      </c>
      <c r="E85" s="20">
        <f t="shared" si="5"/>
        <v>102.7</v>
      </c>
      <c r="F85" s="20">
        <v>102.7</v>
      </c>
      <c r="G85" s="20">
        <v>0</v>
      </c>
      <c r="H85" s="68" t="s">
        <v>175</v>
      </c>
    </row>
    <row r="86" spans="1:8" s="10" customFormat="1" ht="199.5" customHeight="1" x14ac:dyDescent="0.25">
      <c r="A86" s="14" t="s">
        <v>89</v>
      </c>
      <c r="B86" s="28" t="s">
        <v>81</v>
      </c>
      <c r="C86" s="33">
        <v>1</v>
      </c>
      <c r="D86" s="38">
        <v>24784</v>
      </c>
      <c r="E86" s="20">
        <f t="shared" si="5"/>
        <v>24784</v>
      </c>
      <c r="F86" s="20">
        <v>24784</v>
      </c>
      <c r="G86" s="20">
        <v>0</v>
      </c>
      <c r="H86" s="68" t="s">
        <v>159</v>
      </c>
    </row>
    <row r="87" spans="1:8" s="10" customFormat="1" ht="122.25" customHeight="1" x14ac:dyDescent="0.25">
      <c r="A87" s="14" t="s">
        <v>90</v>
      </c>
      <c r="B87" s="28" t="s">
        <v>81</v>
      </c>
      <c r="C87" s="33">
        <v>1</v>
      </c>
      <c r="D87" s="38">
        <v>13500</v>
      </c>
      <c r="E87" s="20">
        <f t="shared" si="5"/>
        <v>13500</v>
      </c>
      <c r="F87" s="20">
        <v>13500</v>
      </c>
      <c r="G87" s="20">
        <v>0</v>
      </c>
      <c r="H87" s="68" t="s">
        <v>160</v>
      </c>
    </row>
    <row r="88" spans="1:8" s="10" customFormat="1" ht="71.25" customHeight="1" x14ac:dyDescent="0.25">
      <c r="A88" s="14" t="s">
        <v>91</v>
      </c>
      <c r="B88" s="28" t="s">
        <v>81</v>
      </c>
      <c r="C88" s="33">
        <v>1</v>
      </c>
      <c r="D88" s="38">
        <v>1400</v>
      </c>
      <c r="E88" s="20">
        <f t="shared" si="5"/>
        <v>1400</v>
      </c>
      <c r="F88" s="20">
        <v>1400</v>
      </c>
      <c r="G88" s="20">
        <v>0</v>
      </c>
      <c r="H88" s="68" t="s">
        <v>161</v>
      </c>
    </row>
    <row r="89" spans="1:8" s="10" customFormat="1" ht="96.75" customHeight="1" thickBot="1" x14ac:dyDescent="0.3">
      <c r="A89" s="119" t="s">
        <v>92</v>
      </c>
      <c r="B89" s="120" t="s">
        <v>81</v>
      </c>
      <c r="C89" s="85">
        <v>1</v>
      </c>
      <c r="D89" s="86">
        <v>2000</v>
      </c>
      <c r="E89" s="87">
        <f t="shared" ref="E89" si="6">C89*D89</f>
        <v>2000</v>
      </c>
      <c r="F89" s="87">
        <v>2000</v>
      </c>
      <c r="G89" s="87">
        <v>0</v>
      </c>
      <c r="H89" s="68" t="s">
        <v>173</v>
      </c>
    </row>
    <row r="90" spans="1:8" s="10" customFormat="1" ht="15" customHeight="1" thickBot="1" x14ac:dyDescent="0.3">
      <c r="A90" s="183" t="s">
        <v>9</v>
      </c>
      <c r="B90" s="184"/>
      <c r="C90" s="184"/>
      <c r="D90" s="184"/>
      <c r="E90" s="52">
        <f>SUM(E72:E89)</f>
        <v>72783.999899999995</v>
      </c>
      <c r="F90" s="52">
        <f>SUM(F72:F89)</f>
        <v>72784</v>
      </c>
      <c r="G90" s="52">
        <f>SUM(G72:G72)</f>
        <v>0</v>
      </c>
      <c r="H90" s="70"/>
    </row>
    <row r="91" spans="1:8" s="9" customFormat="1" ht="15" thickBot="1" x14ac:dyDescent="0.25">
      <c r="A91" s="187" t="s">
        <v>30</v>
      </c>
      <c r="B91" s="188"/>
      <c r="C91" s="188"/>
      <c r="D91" s="188"/>
      <c r="E91" s="188"/>
      <c r="F91" s="189"/>
      <c r="G91" s="189"/>
      <c r="H91" s="190"/>
    </row>
    <row r="92" spans="1:8" s="116" customFormat="1" ht="13.5" thickBot="1" x14ac:dyDescent="0.25">
      <c r="A92" s="48"/>
      <c r="B92" s="49"/>
      <c r="C92" s="50"/>
      <c r="D92" s="36"/>
      <c r="E92" s="51">
        <f>C92*D92</f>
        <v>0</v>
      </c>
      <c r="F92" s="90"/>
      <c r="G92" s="90"/>
      <c r="H92" s="70"/>
    </row>
    <row r="93" spans="1:8" s="116" customFormat="1" ht="12.75" customHeight="1" thickBot="1" x14ac:dyDescent="0.25">
      <c r="A93" s="183" t="s">
        <v>9</v>
      </c>
      <c r="B93" s="184"/>
      <c r="C93" s="184"/>
      <c r="D93" s="184"/>
      <c r="E93" s="52">
        <f>SUM(E92:E92)</f>
        <v>0</v>
      </c>
      <c r="F93" s="52">
        <f t="shared" ref="F93:G93" si="7">SUM(F92:F92)</f>
        <v>0</v>
      </c>
      <c r="G93" s="52">
        <f t="shared" si="7"/>
        <v>0</v>
      </c>
      <c r="H93" s="70"/>
    </row>
    <row r="94" spans="1:8" s="116" customFormat="1" ht="15" customHeight="1" thickBot="1" x14ac:dyDescent="0.25">
      <c r="A94" s="216" t="s">
        <v>35</v>
      </c>
      <c r="B94" s="217"/>
      <c r="C94" s="217"/>
      <c r="D94" s="217"/>
      <c r="E94" s="217"/>
      <c r="F94" s="217"/>
      <c r="G94" s="217"/>
      <c r="H94" s="218"/>
    </row>
    <row r="95" spans="1:8" s="116" customFormat="1" ht="13.5" thickBot="1" x14ac:dyDescent="0.25">
      <c r="A95" s="48"/>
      <c r="B95" s="49"/>
      <c r="C95" s="50"/>
      <c r="D95" s="36"/>
      <c r="E95" s="51">
        <f>C95*D95</f>
        <v>0</v>
      </c>
      <c r="F95" s="90"/>
      <c r="G95" s="90"/>
      <c r="H95" s="70"/>
    </row>
    <row r="96" spans="1:8" ht="14.25" thickBot="1" x14ac:dyDescent="0.25">
      <c r="A96" s="183" t="s">
        <v>9</v>
      </c>
      <c r="B96" s="184"/>
      <c r="C96" s="184"/>
      <c r="D96" s="184"/>
      <c r="E96" s="52">
        <f>SUM(E95:E95)</f>
        <v>0</v>
      </c>
      <c r="F96" s="52">
        <f t="shared" ref="F96:G96" si="8">SUM(F95:F95)</f>
        <v>0</v>
      </c>
      <c r="G96" s="52">
        <f t="shared" si="8"/>
        <v>0</v>
      </c>
      <c r="H96" s="70"/>
    </row>
    <row r="97" spans="1:9" ht="15" thickBot="1" x14ac:dyDescent="0.25">
      <c r="A97" s="187" t="s">
        <v>36</v>
      </c>
      <c r="B97" s="188"/>
      <c r="C97" s="188"/>
      <c r="D97" s="188"/>
      <c r="E97" s="188"/>
      <c r="F97" s="189"/>
      <c r="G97" s="189"/>
      <c r="H97" s="190"/>
    </row>
    <row r="98" spans="1:9" ht="13.5" thickBot="1" x14ac:dyDescent="0.25">
      <c r="A98" s="13"/>
      <c r="B98" s="44"/>
      <c r="C98" s="45"/>
      <c r="D98" s="37"/>
      <c r="E98" s="53">
        <f>D98*C98</f>
        <v>0</v>
      </c>
      <c r="F98" s="99"/>
      <c r="G98" s="99"/>
      <c r="H98" s="70"/>
      <c r="I98" s="88"/>
    </row>
    <row r="99" spans="1:9" ht="14.25" thickBot="1" x14ac:dyDescent="0.25">
      <c r="A99" s="183" t="s">
        <v>9</v>
      </c>
      <c r="B99" s="184"/>
      <c r="C99" s="184"/>
      <c r="D99" s="184"/>
      <c r="E99" s="52">
        <f>SUM(E98:E98)</f>
        <v>0</v>
      </c>
      <c r="F99" s="52">
        <f t="shared" ref="F99:G99" si="9">SUM(F98:F98)</f>
        <v>0</v>
      </c>
      <c r="G99" s="52">
        <f t="shared" si="9"/>
        <v>0</v>
      </c>
      <c r="H99" s="70"/>
    </row>
    <row r="100" spans="1:9" ht="15" thickBot="1" x14ac:dyDescent="0.25">
      <c r="A100" s="187" t="s">
        <v>31</v>
      </c>
      <c r="B100" s="188"/>
      <c r="C100" s="188"/>
      <c r="D100" s="188"/>
      <c r="E100" s="188"/>
      <c r="F100" s="189"/>
      <c r="G100" s="189"/>
      <c r="H100" s="190"/>
    </row>
    <row r="101" spans="1:9" ht="15.75" thickBot="1" x14ac:dyDescent="0.25">
      <c r="A101" s="103"/>
      <c r="B101" s="104"/>
      <c r="C101" s="45"/>
      <c r="D101" s="37"/>
      <c r="E101" s="53">
        <f>D101*C101</f>
        <v>0</v>
      </c>
      <c r="F101" s="99">
        <f>E101</f>
        <v>0</v>
      </c>
      <c r="G101" s="99"/>
      <c r="H101" s="102"/>
      <c r="I101" s="6"/>
    </row>
    <row r="102" spans="1:9" ht="14.25" thickBot="1" x14ac:dyDescent="0.25">
      <c r="A102" s="183" t="s">
        <v>9</v>
      </c>
      <c r="B102" s="184"/>
      <c r="C102" s="184"/>
      <c r="D102" s="184"/>
      <c r="E102" s="76">
        <f>SUM(E101)</f>
        <v>0</v>
      </c>
      <c r="F102" s="76">
        <f t="shared" ref="F102:G102" si="10">SUM(F101)</f>
        <v>0</v>
      </c>
      <c r="G102" s="76">
        <f t="shared" si="10"/>
        <v>0</v>
      </c>
      <c r="H102" s="70"/>
    </row>
    <row r="103" spans="1:9" ht="15" thickBot="1" x14ac:dyDescent="0.25">
      <c r="A103" s="187" t="s">
        <v>32</v>
      </c>
      <c r="B103" s="188"/>
      <c r="C103" s="188"/>
      <c r="D103" s="188"/>
      <c r="E103" s="188"/>
      <c r="F103" s="189"/>
      <c r="G103" s="189"/>
      <c r="H103" s="190"/>
    </row>
    <row r="104" spans="1:9" ht="13.5" thickBot="1" x14ac:dyDescent="0.25">
      <c r="A104" s="24"/>
      <c r="B104" s="54"/>
      <c r="C104" s="55"/>
      <c r="D104" s="56"/>
      <c r="E104" s="55">
        <f>C104*D104</f>
        <v>0</v>
      </c>
      <c r="F104" s="90"/>
      <c r="G104" s="90"/>
      <c r="H104" s="70"/>
    </row>
    <row r="105" spans="1:9" ht="14.25" thickBot="1" x14ac:dyDescent="0.25">
      <c r="A105" s="183" t="s">
        <v>9</v>
      </c>
      <c r="B105" s="184"/>
      <c r="C105" s="184"/>
      <c r="D105" s="184"/>
      <c r="E105" s="52">
        <f>SUM(E104:E104)</f>
        <v>0</v>
      </c>
      <c r="F105" s="52">
        <f t="shared" ref="F105:G105" si="11">SUM(F104:F104)</f>
        <v>0</v>
      </c>
      <c r="G105" s="52">
        <f t="shared" si="11"/>
        <v>0</v>
      </c>
      <c r="H105" s="70"/>
    </row>
    <row r="106" spans="1:9" ht="16.5" thickBot="1" x14ac:dyDescent="0.25">
      <c r="A106" s="214" t="s">
        <v>13</v>
      </c>
      <c r="B106" s="215"/>
      <c r="C106" s="215"/>
      <c r="D106" s="215"/>
      <c r="E106" s="64">
        <f>SUM(E90,E93,E96,E99,E102,E105)</f>
        <v>72783.999899999995</v>
      </c>
      <c r="F106" s="64">
        <f t="shared" ref="F106:G106" si="12">SUM(F90,F93,F96,F99,F102,F105)</f>
        <v>72784</v>
      </c>
      <c r="G106" s="64">
        <f t="shared" si="12"/>
        <v>0</v>
      </c>
      <c r="H106" s="74"/>
    </row>
    <row r="107" spans="1:9" ht="20.25" thickBot="1" x14ac:dyDescent="0.3">
      <c r="A107" s="211" t="s">
        <v>14</v>
      </c>
      <c r="B107" s="212"/>
      <c r="C107" s="212"/>
      <c r="D107" s="212"/>
      <c r="E107" s="63">
        <f>E58+E106</f>
        <v>91549.127099999998</v>
      </c>
      <c r="F107" s="63">
        <f>F58+F106</f>
        <v>89557.62</v>
      </c>
      <c r="G107" s="63">
        <f>G58+G106</f>
        <v>1991.5</v>
      </c>
      <c r="H107" s="75"/>
    </row>
    <row r="108" spans="1:9" ht="13.5" x14ac:dyDescent="0.2">
      <c r="A108" s="17"/>
      <c r="B108" s="16"/>
      <c r="C108" s="18"/>
      <c r="D108" s="18"/>
      <c r="E108" s="19"/>
      <c r="F108" s="19"/>
      <c r="G108" s="19"/>
      <c r="H108" s="9"/>
    </row>
    <row r="109" spans="1:9" ht="13.5" x14ac:dyDescent="0.25">
      <c r="A109" s="21" t="s">
        <v>3</v>
      </c>
      <c r="B109" s="3"/>
      <c r="C109" s="3"/>
      <c r="D109" s="3"/>
      <c r="E109" s="11"/>
      <c r="F109" s="11"/>
      <c r="G109" s="11"/>
      <c r="H109" s="3"/>
    </row>
    <row r="110" spans="1:9" x14ac:dyDescent="0.2">
      <c r="A110" s="213" t="s">
        <v>23</v>
      </c>
      <c r="B110" s="213"/>
      <c r="C110" s="213"/>
      <c r="D110" s="213"/>
      <c r="E110" s="213"/>
      <c r="F110" s="116"/>
      <c r="G110" s="116"/>
      <c r="H110" s="3"/>
    </row>
    <row r="111" spans="1:9" x14ac:dyDescent="0.2">
      <c r="A111" s="213" t="s">
        <v>4</v>
      </c>
      <c r="B111" s="213"/>
      <c r="C111" s="213"/>
      <c r="D111" s="213"/>
      <c r="E111" s="213"/>
      <c r="F111" s="116"/>
      <c r="G111" s="116"/>
      <c r="H111" s="3"/>
    </row>
    <row r="112" spans="1:9" ht="3" customHeight="1" x14ac:dyDescent="0.2">
      <c r="A112" s="3"/>
      <c r="B112" s="3"/>
      <c r="C112" s="3"/>
      <c r="D112" s="3"/>
      <c r="E112" s="11"/>
      <c r="F112" s="11"/>
      <c r="G112" s="11"/>
      <c r="H112" s="3"/>
    </row>
    <row r="113" spans="1:7" ht="18" customHeight="1" x14ac:dyDescent="0.2">
      <c r="A113" s="22"/>
    </row>
    <row r="115" spans="1:7" s="66" customFormat="1" ht="15.75" x14ac:dyDescent="0.25">
      <c r="A115" s="65" t="s">
        <v>27</v>
      </c>
      <c r="B115" s="65" t="s">
        <v>94</v>
      </c>
      <c r="C115" s="65"/>
      <c r="D115" s="65"/>
      <c r="E115" s="65"/>
      <c r="F115" s="65"/>
      <c r="G115" s="65"/>
    </row>
    <row r="116" spans="1:7" s="66" customFormat="1" ht="15.75" x14ac:dyDescent="0.25">
      <c r="A116" s="65"/>
      <c r="B116" s="65"/>
      <c r="C116" s="65"/>
      <c r="D116" s="65"/>
      <c r="E116" s="65"/>
      <c r="F116" s="65"/>
      <c r="G116" s="65"/>
    </row>
    <row r="117" spans="1:7" s="66" customFormat="1" ht="15.75" x14ac:dyDescent="0.25">
      <c r="A117" s="65" t="s">
        <v>26</v>
      </c>
      <c r="B117" s="65" t="s">
        <v>140</v>
      </c>
      <c r="C117" s="65"/>
      <c r="D117" s="65"/>
      <c r="E117" s="67" t="s">
        <v>5</v>
      </c>
      <c r="F117" s="67"/>
      <c r="G117" s="67"/>
    </row>
    <row r="118" spans="1:7" s="66" customFormat="1" ht="15.75" x14ac:dyDescent="0.25">
      <c r="A118" s="65"/>
      <c r="B118" s="65"/>
      <c r="C118" s="65"/>
      <c r="D118" s="65"/>
      <c r="E118" s="65"/>
      <c r="F118" s="65"/>
      <c r="G118" s="65"/>
    </row>
  </sheetData>
  <mergeCells count="301">
    <mergeCell ref="A107:D107"/>
    <mergeCell ref="A110:E110"/>
    <mergeCell ref="A111:E111"/>
    <mergeCell ref="A58:D58"/>
    <mergeCell ref="A93:D93"/>
    <mergeCell ref="A71:H71"/>
    <mergeCell ref="A90:D90"/>
    <mergeCell ref="A91:H91"/>
    <mergeCell ref="A94:H94"/>
    <mergeCell ref="A96:D96"/>
    <mergeCell ref="A97:H97"/>
    <mergeCell ref="A106:D106"/>
    <mergeCell ref="A99:D99"/>
    <mergeCell ref="A100:H100"/>
    <mergeCell ref="A102:D102"/>
    <mergeCell ref="A103:H103"/>
    <mergeCell ref="A105:D105"/>
    <mergeCell ref="A65:D65"/>
    <mergeCell ref="A66:D66"/>
    <mergeCell ref="A68:H68"/>
    <mergeCell ref="A69:A70"/>
    <mergeCell ref="B69:B70"/>
    <mergeCell ref="C69:C70"/>
    <mergeCell ref="D69:D70"/>
    <mergeCell ref="FQ26:FU26"/>
    <mergeCell ref="FV26:FZ26"/>
    <mergeCell ref="GA26:GE26"/>
    <mergeCell ref="GF26:GJ26"/>
    <mergeCell ref="GK26:GO26"/>
    <mergeCell ref="GP26:GT26"/>
    <mergeCell ref="GU26:GY26"/>
    <mergeCell ref="GZ26:HD26"/>
    <mergeCell ref="HE26:HI26"/>
    <mergeCell ref="DX26:EB26"/>
    <mergeCell ref="EC26:EG26"/>
    <mergeCell ref="EH26:EL26"/>
    <mergeCell ref="EM26:EQ26"/>
    <mergeCell ref="ER26:EV26"/>
    <mergeCell ref="EW26:FA26"/>
    <mergeCell ref="FB26:FF26"/>
    <mergeCell ref="FG26:FK26"/>
    <mergeCell ref="FL26:FP26"/>
    <mergeCell ref="A25:D25"/>
    <mergeCell ref="A26:H26"/>
    <mergeCell ref="CO26:CS26"/>
    <mergeCell ref="CT26:CX26"/>
    <mergeCell ref="CY26:DC26"/>
    <mergeCell ref="DD26:DH26"/>
    <mergeCell ref="DI26:DM26"/>
    <mergeCell ref="DN26:DR26"/>
    <mergeCell ref="DS26:DW26"/>
    <mergeCell ref="FQ20:FU20"/>
    <mergeCell ref="FV20:FZ20"/>
    <mergeCell ref="GA20:GE20"/>
    <mergeCell ref="GF20:GJ20"/>
    <mergeCell ref="GK20:GO20"/>
    <mergeCell ref="GP20:GT20"/>
    <mergeCell ref="GU20:GY20"/>
    <mergeCell ref="GZ20:HD20"/>
    <mergeCell ref="HE20:HI20"/>
    <mergeCell ref="DX20:EB20"/>
    <mergeCell ref="EC20:EG20"/>
    <mergeCell ref="EH20:EL20"/>
    <mergeCell ref="EM20:EQ20"/>
    <mergeCell ref="ER20:EV20"/>
    <mergeCell ref="EW20:FA20"/>
    <mergeCell ref="FB20:FF20"/>
    <mergeCell ref="FG20:FK20"/>
    <mergeCell ref="FL20:FP20"/>
    <mergeCell ref="A19:D19"/>
    <mergeCell ref="A20:H20"/>
    <mergeCell ref="CO20:CS20"/>
    <mergeCell ref="CT20:CX20"/>
    <mergeCell ref="CY20:DC20"/>
    <mergeCell ref="DD20:DH20"/>
    <mergeCell ref="DI20:DM20"/>
    <mergeCell ref="DN20:DR20"/>
    <mergeCell ref="DS20:DW20"/>
    <mergeCell ref="FQ17:FU17"/>
    <mergeCell ref="FV17:FZ17"/>
    <mergeCell ref="GA17:GE17"/>
    <mergeCell ref="GF17:GJ17"/>
    <mergeCell ref="GK17:GO17"/>
    <mergeCell ref="GP17:GT17"/>
    <mergeCell ref="GU17:GY17"/>
    <mergeCell ref="GZ17:HD17"/>
    <mergeCell ref="HE17:HI17"/>
    <mergeCell ref="DX17:EB17"/>
    <mergeCell ref="EC17:EG17"/>
    <mergeCell ref="EH17:EL17"/>
    <mergeCell ref="EM17:EQ17"/>
    <mergeCell ref="ER17:EV17"/>
    <mergeCell ref="EW17:FA17"/>
    <mergeCell ref="FB17:FF17"/>
    <mergeCell ref="FG17:FK17"/>
    <mergeCell ref="FL17:FP17"/>
    <mergeCell ref="CE17:CI17"/>
    <mergeCell ref="CJ17:CN17"/>
    <mergeCell ref="CO17:CS17"/>
    <mergeCell ref="CT17:CX17"/>
    <mergeCell ref="CY17:DC17"/>
    <mergeCell ref="DD17:DH17"/>
    <mergeCell ref="DI17:DM17"/>
    <mergeCell ref="DN17:DR17"/>
    <mergeCell ref="DS17:DW17"/>
    <mergeCell ref="AL17:AP17"/>
    <mergeCell ref="AQ17:AU17"/>
    <mergeCell ref="AV17:AZ17"/>
    <mergeCell ref="BA17:BE17"/>
    <mergeCell ref="BF17:BJ17"/>
    <mergeCell ref="BK17:BO17"/>
    <mergeCell ref="BP17:BT17"/>
    <mergeCell ref="BU17:BY17"/>
    <mergeCell ref="BZ17:CD17"/>
    <mergeCell ref="A12:H12"/>
    <mergeCell ref="A16:D16"/>
    <mergeCell ref="A17:H17"/>
    <mergeCell ref="J17:L17"/>
    <mergeCell ref="M17:Q17"/>
    <mergeCell ref="R17:V17"/>
    <mergeCell ref="W17:AA17"/>
    <mergeCell ref="AB17:AF17"/>
    <mergeCell ref="AG17:AK17"/>
    <mergeCell ref="B1:D1"/>
    <mergeCell ref="B4:E4"/>
    <mergeCell ref="B5:E5"/>
    <mergeCell ref="A6:H6"/>
    <mergeCell ref="A8:H8"/>
    <mergeCell ref="A9:H9"/>
    <mergeCell ref="A10:A11"/>
    <mergeCell ref="B10:B11"/>
    <mergeCell ref="C10:C11"/>
    <mergeCell ref="D10:D11"/>
    <mergeCell ref="E10:E11"/>
    <mergeCell ref="H10:H11"/>
    <mergeCell ref="B3:H3"/>
    <mergeCell ref="F10:F11"/>
    <mergeCell ref="G10:G11"/>
    <mergeCell ref="HJ17:HN17"/>
    <mergeCell ref="HO17:HS17"/>
    <mergeCell ref="HT17:HX17"/>
    <mergeCell ref="HY17:IC17"/>
    <mergeCell ref="ID17:IH17"/>
    <mergeCell ref="II17:IM17"/>
    <mergeCell ref="IN17:IR17"/>
    <mergeCell ref="J20:L20"/>
    <mergeCell ref="M20:Q20"/>
    <mergeCell ref="R20:V20"/>
    <mergeCell ref="W20:AA20"/>
    <mergeCell ref="AB20:AF20"/>
    <mergeCell ref="AG20:AK20"/>
    <mergeCell ref="AL20:AP20"/>
    <mergeCell ref="AQ20:AU20"/>
    <mergeCell ref="AV20:AZ20"/>
    <mergeCell ref="BA20:BE20"/>
    <mergeCell ref="BF20:BJ20"/>
    <mergeCell ref="BK20:BO20"/>
    <mergeCell ref="BP20:BT20"/>
    <mergeCell ref="BU20:BY20"/>
    <mergeCell ref="BZ20:CD20"/>
    <mergeCell ref="CE20:CI20"/>
    <mergeCell ref="CJ20:CN20"/>
    <mergeCell ref="HJ20:HN20"/>
    <mergeCell ref="HO20:HS20"/>
    <mergeCell ref="HT20:HX20"/>
    <mergeCell ref="HY20:IC20"/>
    <mergeCell ref="ID20:IH20"/>
    <mergeCell ref="II20:IM20"/>
    <mergeCell ref="IN20:IR20"/>
    <mergeCell ref="J26:L26"/>
    <mergeCell ref="M26:Q26"/>
    <mergeCell ref="R26:V26"/>
    <mergeCell ref="W26:AA26"/>
    <mergeCell ref="AB26:AF26"/>
    <mergeCell ref="AG26:AK26"/>
    <mergeCell ref="AL26:AP26"/>
    <mergeCell ref="AQ26:AU26"/>
    <mergeCell ref="AV26:AZ26"/>
    <mergeCell ref="BA26:BE26"/>
    <mergeCell ref="BF26:BJ26"/>
    <mergeCell ref="BK26:BO26"/>
    <mergeCell ref="BP26:BT26"/>
    <mergeCell ref="BU26:BY26"/>
    <mergeCell ref="BZ26:CD26"/>
    <mergeCell ref="CE26:CI26"/>
    <mergeCell ref="CJ26:CN26"/>
    <mergeCell ref="HJ26:HN26"/>
    <mergeCell ref="HO26:HS26"/>
    <mergeCell ref="HT26:HX26"/>
    <mergeCell ref="HY26:IC26"/>
    <mergeCell ref="ID26:IH26"/>
    <mergeCell ref="II26:IM26"/>
    <mergeCell ref="IN26:IR26"/>
    <mergeCell ref="A32:D32"/>
    <mergeCell ref="A33:H33"/>
    <mergeCell ref="J33:L33"/>
    <mergeCell ref="M33:Q33"/>
    <mergeCell ref="R33:V33"/>
    <mergeCell ref="W33:AA33"/>
    <mergeCell ref="AB33:AF33"/>
    <mergeCell ref="AG33:AK33"/>
    <mergeCell ref="AL33:AP33"/>
    <mergeCell ref="AQ33:AU33"/>
    <mergeCell ref="AV33:AZ33"/>
    <mergeCell ref="BA33:BE33"/>
    <mergeCell ref="BF33:BJ33"/>
    <mergeCell ref="BK33:BO33"/>
    <mergeCell ref="BP33:BT33"/>
    <mergeCell ref="BU33:BY33"/>
    <mergeCell ref="BZ33:CD33"/>
    <mergeCell ref="CE33:CI33"/>
    <mergeCell ref="CJ33:CN33"/>
    <mergeCell ref="CO33:CS33"/>
    <mergeCell ref="CT33:CX33"/>
    <mergeCell ref="CY33:DC33"/>
    <mergeCell ref="DD33:DH33"/>
    <mergeCell ref="DI33:DM33"/>
    <mergeCell ref="DN33:DR33"/>
    <mergeCell ref="DS33:DW33"/>
    <mergeCell ref="DX33:EB33"/>
    <mergeCell ref="EC33:EG33"/>
    <mergeCell ref="EH33:EL33"/>
    <mergeCell ref="EM33:EQ33"/>
    <mergeCell ref="ER33:EV33"/>
    <mergeCell ref="EW33:FA33"/>
    <mergeCell ref="FB33:FF33"/>
    <mergeCell ref="FG33:FK33"/>
    <mergeCell ref="FL33:FP33"/>
    <mergeCell ref="FQ33:FU33"/>
    <mergeCell ref="FV33:FZ33"/>
    <mergeCell ref="GA33:GE33"/>
    <mergeCell ref="GF33:GJ33"/>
    <mergeCell ref="GK33:GO33"/>
    <mergeCell ref="GP33:GT33"/>
    <mergeCell ref="GU33:GY33"/>
    <mergeCell ref="GZ33:HD33"/>
    <mergeCell ref="HE33:HI33"/>
    <mergeCell ref="HJ33:HN33"/>
    <mergeCell ref="HO33:HS33"/>
    <mergeCell ref="HT33:HX33"/>
    <mergeCell ref="HY33:IC33"/>
    <mergeCell ref="ID33:IH33"/>
    <mergeCell ref="II33:IM33"/>
    <mergeCell ref="IN33:IR33"/>
    <mergeCell ref="A40:D40"/>
    <mergeCell ref="A41:H41"/>
    <mergeCell ref="J41:L41"/>
    <mergeCell ref="M41:Q41"/>
    <mergeCell ref="R41:V41"/>
    <mergeCell ref="W41:AA41"/>
    <mergeCell ref="AB41:AF41"/>
    <mergeCell ref="AG41:AK41"/>
    <mergeCell ref="AL41:AP41"/>
    <mergeCell ref="AQ41:AU41"/>
    <mergeCell ref="AV41:AZ41"/>
    <mergeCell ref="BA41:BE41"/>
    <mergeCell ref="BF41:BJ41"/>
    <mergeCell ref="BK41:BO41"/>
    <mergeCell ref="BP41:BT41"/>
    <mergeCell ref="BU41:BY41"/>
    <mergeCell ref="BZ41:CD41"/>
    <mergeCell ref="II41:IM41"/>
    <mergeCell ref="IN41:IR41"/>
    <mergeCell ref="A57:D57"/>
    <mergeCell ref="A59:E59"/>
    <mergeCell ref="FQ41:FU41"/>
    <mergeCell ref="FV41:FZ41"/>
    <mergeCell ref="GA41:GE41"/>
    <mergeCell ref="GF41:GJ41"/>
    <mergeCell ref="GK41:GO41"/>
    <mergeCell ref="GP41:GT41"/>
    <mergeCell ref="GU41:GY41"/>
    <mergeCell ref="GZ41:HD41"/>
    <mergeCell ref="HE41:HI41"/>
    <mergeCell ref="DX41:EB41"/>
    <mergeCell ref="EC41:EG41"/>
    <mergeCell ref="EH41:EL41"/>
    <mergeCell ref="EM41:EQ41"/>
    <mergeCell ref="ER41:EV41"/>
    <mergeCell ref="EW41:FA41"/>
    <mergeCell ref="FB41:FF41"/>
    <mergeCell ref="FG41:FK41"/>
    <mergeCell ref="FL41:FP41"/>
    <mergeCell ref="CE41:CI41"/>
    <mergeCell ref="CJ41:CN41"/>
    <mergeCell ref="E69:E70"/>
    <mergeCell ref="F69:F70"/>
    <mergeCell ref="G69:G70"/>
    <mergeCell ref="H69:H70"/>
    <mergeCell ref="HJ41:HN41"/>
    <mergeCell ref="HO41:HS41"/>
    <mergeCell ref="HT41:HX41"/>
    <mergeCell ref="HY41:IC41"/>
    <mergeCell ref="ID41:IH41"/>
    <mergeCell ref="CO41:CS41"/>
    <mergeCell ref="CT41:CX41"/>
    <mergeCell ref="CY41:DC41"/>
    <mergeCell ref="DD41:DH41"/>
    <mergeCell ref="DI41:DM41"/>
    <mergeCell ref="DN41:DR41"/>
    <mergeCell ref="DS41:DW41"/>
  </mergeCells>
  <printOptions horizontalCentered="1"/>
  <pageMargins left="0.25" right="0.25" top="0.75" bottom="0.75" header="0.3" footer="0.3"/>
  <pageSetup paperSize="9" scale="47" fitToHeight="11" orientation="landscape" r:id="rId1"/>
  <headerFooter alignWithMargins="0">
    <oddFooter>&amp;CStrana &amp;P</oddFooter>
  </headerFooter>
  <rowBreaks count="8" manualBreakCount="8">
    <brk id="16" max="13" man="1"/>
    <brk id="32" max="13" man="1"/>
    <brk id="40" max="13" man="1"/>
    <brk id="48" max="13" man="1"/>
    <brk id="57" max="13" man="1"/>
    <brk id="80" max="13" man="1"/>
    <brk id="90" max="13" man="1"/>
    <brk id="120" max="13" man="1"/>
  </rowBreaks>
  <colBreaks count="2" manualBreakCount="2">
    <brk id="8" max="126" man="1"/>
    <brk id="89"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2"/>
  <sheetViews>
    <sheetView view="pageBreakPreview" topLeftCell="A37" zoomScale="40" zoomScaleNormal="70" zoomScaleSheetLayoutView="40" workbookViewId="0">
      <selection activeCell="H46" sqref="H46"/>
    </sheetView>
  </sheetViews>
  <sheetFormatPr defaultRowHeight="12.75" x14ac:dyDescent="0.2"/>
  <cols>
    <col min="1" max="1" width="40" style="4" customWidth="1"/>
    <col min="2" max="2" width="28" style="4" customWidth="1"/>
    <col min="3" max="3" width="26.5703125" style="6" customWidth="1"/>
    <col min="4" max="4" width="17.5703125" style="5" customWidth="1"/>
    <col min="5" max="7" width="20.42578125" style="12" customWidth="1"/>
    <col min="8" max="8" width="55.42578125" style="2" customWidth="1"/>
    <col min="9" max="16384" width="9.140625" style="2"/>
  </cols>
  <sheetData>
    <row r="1" spans="1:9" ht="15.75" x14ac:dyDescent="0.25">
      <c r="A1" s="29" t="s">
        <v>15</v>
      </c>
      <c r="B1" s="191" t="s">
        <v>111</v>
      </c>
      <c r="C1" s="191"/>
      <c r="D1" s="191"/>
      <c r="H1" s="30" t="s">
        <v>39</v>
      </c>
    </row>
    <row r="2" spans="1:9" ht="15.75" x14ac:dyDescent="0.25">
      <c r="B2" s="223"/>
      <c r="C2" s="223"/>
      <c r="D2" s="223"/>
      <c r="E2" s="223"/>
      <c r="F2" s="223"/>
      <c r="G2" s="223"/>
      <c r="H2" s="223"/>
    </row>
    <row r="3" spans="1:9" s="116" customFormat="1" ht="76.5" customHeight="1" x14ac:dyDescent="0.2">
      <c r="A3" s="151" t="s">
        <v>29</v>
      </c>
      <c r="B3" s="224" t="s">
        <v>134</v>
      </c>
      <c r="C3" s="224"/>
      <c r="D3" s="224"/>
      <c r="E3" s="224"/>
      <c r="F3" s="224"/>
      <c r="G3" s="224"/>
      <c r="H3" s="224"/>
      <c r="I3" s="89"/>
    </row>
    <row r="4" spans="1:9" s="116" customFormat="1" ht="14.25" customHeight="1" x14ac:dyDescent="0.25">
      <c r="A4" s="23"/>
      <c r="B4" s="191"/>
      <c r="C4" s="191"/>
      <c r="D4" s="191"/>
      <c r="E4" s="191"/>
      <c r="F4" s="115"/>
      <c r="G4" s="115"/>
    </row>
    <row r="5" spans="1:9" s="116" customFormat="1" ht="18" customHeight="1" x14ac:dyDescent="0.2">
      <c r="A5" s="192" t="s">
        <v>41</v>
      </c>
      <c r="B5" s="192"/>
      <c r="C5" s="192"/>
      <c r="D5" s="192"/>
      <c r="E5" s="192"/>
      <c r="F5" s="192"/>
      <c r="G5" s="192"/>
      <c r="H5" s="192"/>
    </row>
    <row r="6" spans="1:9" s="116" customFormat="1" ht="18" customHeight="1" thickBot="1" x14ac:dyDescent="0.25">
      <c r="A6" s="114"/>
      <c r="B6" s="114"/>
      <c r="C6" s="114"/>
      <c r="D6" s="114"/>
      <c r="E6" s="114"/>
      <c r="F6" s="114"/>
      <c r="G6" s="114"/>
      <c r="H6" s="8"/>
    </row>
    <row r="7" spans="1:9" ht="15" customHeight="1" thickBot="1" x14ac:dyDescent="0.25">
      <c r="A7" s="193" t="s">
        <v>28</v>
      </c>
      <c r="B7" s="194"/>
      <c r="C7" s="194"/>
      <c r="D7" s="194"/>
      <c r="E7" s="194"/>
      <c r="F7" s="195"/>
      <c r="G7" s="195"/>
      <c r="H7" s="196"/>
    </row>
    <row r="8" spans="1:9" s="25" customFormat="1" ht="15" customHeight="1" thickBot="1" x14ac:dyDescent="0.25">
      <c r="A8" s="197" t="s">
        <v>7</v>
      </c>
      <c r="B8" s="198"/>
      <c r="C8" s="198"/>
      <c r="D8" s="198"/>
      <c r="E8" s="198"/>
      <c r="F8" s="199"/>
      <c r="G8" s="199"/>
      <c r="H8" s="200"/>
    </row>
    <row r="9" spans="1:9" s="25" customFormat="1" ht="15" customHeight="1" x14ac:dyDescent="0.2">
      <c r="A9" s="201" t="s">
        <v>0</v>
      </c>
      <c r="B9" s="176" t="s">
        <v>24</v>
      </c>
      <c r="C9" s="176" t="s">
        <v>1</v>
      </c>
      <c r="D9" s="176" t="s">
        <v>2</v>
      </c>
      <c r="E9" s="176" t="s">
        <v>25</v>
      </c>
      <c r="F9" s="178" t="s">
        <v>46</v>
      </c>
      <c r="G9" s="178" t="s">
        <v>47</v>
      </c>
      <c r="H9" s="180" t="s">
        <v>37</v>
      </c>
    </row>
    <row r="10" spans="1:9" s="25" customFormat="1" ht="15" customHeight="1" thickBot="1" x14ac:dyDescent="0.25">
      <c r="A10" s="202"/>
      <c r="B10" s="177"/>
      <c r="C10" s="177"/>
      <c r="D10" s="177"/>
      <c r="E10" s="177"/>
      <c r="F10" s="179"/>
      <c r="G10" s="179"/>
      <c r="H10" s="181"/>
    </row>
    <row r="11" spans="1:9" s="26" customFormat="1" ht="15" customHeight="1" thickBot="1" x14ac:dyDescent="0.3">
      <c r="A11" s="187" t="s">
        <v>8</v>
      </c>
      <c r="B11" s="188"/>
      <c r="C11" s="188"/>
      <c r="D11" s="188"/>
      <c r="E11" s="188"/>
      <c r="F11" s="189"/>
      <c r="G11" s="189"/>
      <c r="H11" s="190"/>
    </row>
    <row r="12" spans="1:9" s="1" customFormat="1" ht="118.5" customHeight="1" x14ac:dyDescent="0.2">
      <c r="A12" s="117" t="s">
        <v>97</v>
      </c>
      <c r="B12" s="81" t="s">
        <v>58</v>
      </c>
      <c r="C12" s="82">
        <v>12</v>
      </c>
      <c r="D12" s="83">
        <v>108.16</v>
      </c>
      <c r="E12" s="84">
        <f>C12*D12</f>
        <v>1297.92</v>
      </c>
      <c r="F12" s="84">
        <v>0</v>
      </c>
      <c r="G12" s="84">
        <v>1297.92</v>
      </c>
      <c r="H12" s="72" t="s">
        <v>215</v>
      </c>
    </row>
    <row r="13" spans="1:9" s="1" customFormat="1" ht="123" customHeight="1" x14ac:dyDescent="0.2">
      <c r="A13" s="14" t="s">
        <v>98</v>
      </c>
      <c r="B13" s="28" t="s">
        <v>58</v>
      </c>
      <c r="C13" s="33">
        <v>12</v>
      </c>
      <c r="D13" s="38">
        <v>108.16</v>
      </c>
      <c r="E13" s="20">
        <f>C13*D13</f>
        <v>1297.92</v>
      </c>
      <c r="F13" s="20">
        <v>0</v>
      </c>
      <c r="G13" s="20">
        <v>1297.92</v>
      </c>
      <c r="H13" s="68" t="s">
        <v>215</v>
      </c>
    </row>
    <row r="14" spans="1:9" s="1" customFormat="1" ht="255" customHeight="1" x14ac:dyDescent="0.2">
      <c r="A14" s="14" t="s">
        <v>99</v>
      </c>
      <c r="B14" s="28" t="s">
        <v>58</v>
      </c>
      <c r="C14" s="33">
        <v>12</v>
      </c>
      <c r="D14" s="38">
        <v>32.450000000000003</v>
      </c>
      <c r="E14" s="20">
        <f t="shared" ref="E14:E16" si="0">C14*D14</f>
        <v>389.40000000000003</v>
      </c>
      <c r="F14" s="20">
        <v>0</v>
      </c>
      <c r="G14" s="20">
        <v>389.4</v>
      </c>
      <c r="H14" s="68" t="s">
        <v>222</v>
      </c>
    </row>
    <row r="15" spans="1:9" s="1" customFormat="1" ht="259.5" customHeight="1" x14ac:dyDescent="0.2">
      <c r="A15" s="14" t="s">
        <v>100</v>
      </c>
      <c r="B15" s="28" t="s">
        <v>58</v>
      </c>
      <c r="C15" s="33">
        <v>12</v>
      </c>
      <c r="D15" s="38">
        <v>32.450000000000003</v>
      </c>
      <c r="E15" s="20">
        <f t="shared" si="0"/>
        <v>389.40000000000003</v>
      </c>
      <c r="F15" s="20">
        <v>0</v>
      </c>
      <c r="G15" s="20">
        <v>389.4</v>
      </c>
      <c r="H15" s="68" t="s">
        <v>222</v>
      </c>
    </row>
    <row r="16" spans="1:9" s="1" customFormat="1" ht="26.25" thickBot="1" x14ac:dyDescent="0.25">
      <c r="A16" s="119" t="s">
        <v>53</v>
      </c>
      <c r="B16" s="120" t="s">
        <v>58</v>
      </c>
      <c r="C16" s="85">
        <v>48</v>
      </c>
      <c r="D16" s="86">
        <v>4.8</v>
      </c>
      <c r="E16" s="87">
        <f t="shared" si="0"/>
        <v>230.39999999999998</v>
      </c>
      <c r="F16" s="87">
        <v>0</v>
      </c>
      <c r="G16" s="87">
        <v>230.4</v>
      </c>
      <c r="H16" s="174" t="s">
        <v>131</v>
      </c>
    </row>
    <row r="17" spans="1:253" s="9" customFormat="1" ht="14.25" thickBot="1" x14ac:dyDescent="0.25">
      <c r="A17" s="183" t="s">
        <v>9</v>
      </c>
      <c r="B17" s="184"/>
      <c r="C17" s="184"/>
      <c r="D17" s="184"/>
      <c r="E17" s="52">
        <f>SUM(E12:E16)</f>
        <v>3605.0400000000004</v>
      </c>
      <c r="F17" s="52">
        <f>SUM(F12:F16)</f>
        <v>0</v>
      </c>
      <c r="G17" s="52">
        <f>SUM(G12:G16)</f>
        <v>3605.0400000000004</v>
      </c>
      <c r="H17" s="70"/>
    </row>
    <row r="18" spans="1:253" s="26" customFormat="1" ht="15" customHeight="1" thickBot="1" x14ac:dyDescent="0.3">
      <c r="A18" s="187" t="s">
        <v>11</v>
      </c>
      <c r="B18" s="188"/>
      <c r="C18" s="188"/>
      <c r="D18" s="188"/>
      <c r="E18" s="188"/>
      <c r="F18" s="189"/>
      <c r="G18" s="189"/>
      <c r="H18" s="190"/>
      <c r="I18"/>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14"/>
    </row>
    <row r="19" spans="1:253" s="1" customFormat="1" ht="16.5" customHeight="1" thickBot="1" x14ac:dyDescent="0.25">
      <c r="A19" s="48"/>
      <c r="B19" s="49"/>
      <c r="C19" s="50"/>
      <c r="D19" s="36"/>
      <c r="E19" s="51">
        <f>C19*D19</f>
        <v>0</v>
      </c>
      <c r="F19" s="90"/>
      <c r="G19" s="90"/>
      <c r="H19" s="70"/>
      <c r="I19"/>
    </row>
    <row r="20" spans="1:253" s="9" customFormat="1" ht="14.25" thickBot="1" x14ac:dyDescent="0.25">
      <c r="A20" s="183" t="s">
        <v>9</v>
      </c>
      <c r="B20" s="184"/>
      <c r="C20" s="184"/>
      <c r="D20" s="184"/>
      <c r="E20" s="52">
        <f>SUM(E19:E19)</f>
        <v>0</v>
      </c>
      <c r="F20" s="52">
        <f t="shared" ref="F20:G20" si="1">SUM(F19:F19)</f>
        <v>0</v>
      </c>
      <c r="G20" s="52">
        <f t="shared" si="1"/>
        <v>0</v>
      </c>
      <c r="H20" s="70"/>
      <c r="I20"/>
    </row>
    <row r="21" spans="1:253" s="26" customFormat="1" ht="15" customHeight="1" thickBot="1" x14ac:dyDescent="0.3">
      <c r="A21" s="205" t="s">
        <v>16</v>
      </c>
      <c r="B21" s="206"/>
      <c r="C21" s="206"/>
      <c r="D21" s="206"/>
      <c r="E21" s="206"/>
      <c r="F21" s="207"/>
      <c r="G21" s="207"/>
      <c r="H21" s="208"/>
      <c r="I21"/>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14"/>
    </row>
    <row r="22" spans="1:253" s="26" customFormat="1" ht="38.25" x14ac:dyDescent="0.25">
      <c r="A22" s="121" t="s">
        <v>59</v>
      </c>
      <c r="B22" s="122" t="s">
        <v>58</v>
      </c>
      <c r="C22" s="122" t="s">
        <v>102</v>
      </c>
      <c r="D22" s="132">
        <v>20</v>
      </c>
      <c r="E22" s="124">
        <f t="shared" ref="E22:E25" si="2">C22*D22</f>
        <v>240</v>
      </c>
      <c r="F22" s="124">
        <v>240</v>
      </c>
      <c r="G22" s="134">
        <v>0</v>
      </c>
      <c r="H22" s="131" t="s">
        <v>129</v>
      </c>
      <c r="I22"/>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26" customFormat="1" ht="38.25" x14ac:dyDescent="0.25">
      <c r="A23" s="144" t="s">
        <v>56</v>
      </c>
      <c r="B23" s="145" t="s">
        <v>58</v>
      </c>
      <c r="C23" s="145" t="s">
        <v>102</v>
      </c>
      <c r="D23" s="148">
        <v>60</v>
      </c>
      <c r="E23" s="130">
        <f t="shared" si="2"/>
        <v>720</v>
      </c>
      <c r="F23" s="143">
        <v>720</v>
      </c>
      <c r="G23" s="147">
        <v>0</v>
      </c>
      <c r="H23" s="131" t="s">
        <v>129</v>
      </c>
      <c r="I23"/>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row>
    <row r="24" spans="1:253" s="26" customFormat="1" ht="38.25" x14ac:dyDescent="0.25">
      <c r="A24" s="128" t="s">
        <v>101</v>
      </c>
      <c r="B24" s="129" t="s">
        <v>58</v>
      </c>
      <c r="C24" s="129" t="s">
        <v>102</v>
      </c>
      <c r="D24" s="133">
        <v>100</v>
      </c>
      <c r="E24" s="130">
        <f t="shared" si="2"/>
        <v>1200</v>
      </c>
      <c r="F24" s="130">
        <v>1200</v>
      </c>
      <c r="G24" s="135">
        <v>0</v>
      </c>
      <c r="H24" s="131" t="s">
        <v>129</v>
      </c>
      <c r="I24"/>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row>
    <row r="25" spans="1:253" s="26" customFormat="1" ht="39" customHeight="1" x14ac:dyDescent="0.25">
      <c r="A25" s="128" t="s">
        <v>57</v>
      </c>
      <c r="B25" s="129" t="s">
        <v>58</v>
      </c>
      <c r="C25" s="129" t="s">
        <v>102</v>
      </c>
      <c r="D25" s="133">
        <v>30</v>
      </c>
      <c r="E25" s="130">
        <f t="shared" si="2"/>
        <v>360</v>
      </c>
      <c r="F25" s="130">
        <v>360</v>
      </c>
      <c r="G25" s="135">
        <v>0</v>
      </c>
      <c r="H25" s="131" t="s">
        <v>133</v>
      </c>
      <c r="I25"/>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row>
    <row r="26" spans="1:253" s="32" customFormat="1" ht="14.25" thickBot="1" x14ac:dyDescent="0.25">
      <c r="A26" s="209" t="s">
        <v>9</v>
      </c>
      <c r="B26" s="210"/>
      <c r="C26" s="210"/>
      <c r="D26" s="210"/>
      <c r="E26" s="100">
        <f>SUM(E22:E25)</f>
        <v>2520</v>
      </c>
      <c r="F26" s="100">
        <f>SUM(F22:F25)</f>
        <v>2520</v>
      </c>
      <c r="G26" s="100">
        <f>SUM(G22:G25)</f>
        <v>0</v>
      </c>
      <c r="H26" s="101"/>
    </row>
    <row r="27" spans="1:253" s="26" customFormat="1" ht="15" customHeight="1" thickBot="1" x14ac:dyDescent="0.3">
      <c r="A27" s="205" t="s">
        <v>21</v>
      </c>
      <c r="B27" s="206"/>
      <c r="C27" s="206"/>
      <c r="D27" s="206"/>
      <c r="E27" s="206"/>
      <c r="F27" s="207"/>
      <c r="G27" s="207"/>
      <c r="H27" s="208"/>
      <c r="I27"/>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14"/>
    </row>
    <row r="28" spans="1:253" s="26" customFormat="1" ht="110.25" customHeight="1" x14ac:dyDescent="0.25">
      <c r="A28" s="117" t="s">
        <v>63</v>
      </c>
      <c r="B28" s="81" t="s">
        <v>66</v>
      </c>
      <c r="C28" s="82">
        <v>90</v>
      </c>
      <c r="D28" s="83">
        <v>25</v>
      </c>
      <c r="E28" s="84">
        <f t="shared" ref="E28:E32" si="3">C28*D28</f>
        <v>2250</v>
      </c>
      <c r="F28" s="84">
        <v>2250</v>
      </c>
      <c r="G28" s="84">
        <v>0</v>
      </c>
      <c r="H28" s="125" t="s">
        <v>188</v>
      </c>
      <c r="I28" s="6"/>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26" customFormat="1" ht="118.5" customHeight="1" x14ac:dyDescent="0.25">
      <c r="A29" s="13" t="s">
        <v>60</v>
      </c>
      <c r="B29" s="44" t="s">
        <v>65</v>
      </c>
      <c r="C29" s="45">
        <v>20</v>
      </c>
      <c r="D29" s="31">
        <v>270</v>
      </c>
      <c r="E29" s="20">
        <f t="shared" si="3"/>
        <v>5400</v>
      </c>
      <c r="F29" s="46">
        <v>0</v>
      </c>
      <c r="G29" s="46">
        <v>5400</v>
      </c>
      <c r="H29" s="136" t="s">
        <v>181</v>
      </c>
      <c r="I29" s="6"/>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27"/>
      <c r="FU29" s="127"/>
      <c r="FV29" s="127"/>
      <c r="FW29" s="127"/>
      <c r="FX29" s="127"/>
      <c r="FY29" s="127"/>
      <c r="FZ29" s="127"/>
      <c r="GA29" s="127"/>
      <c r="GB29" s="127"/>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P29" s="127"/>
      <c r="HQ29" s="127"/>
      <c r="HR29" s="127"/>
      <c r="HS29" s="127"/>
      <c r="HT29" s="127"/>
      <c r="HU29" s="127"/>
      <c r="HV29" s="127"/>
      <c r="HW29" s="127"/>
      <c r="HX29" s="127"/>
      <c r="HY29" s="127"/>
      <c r="HZ29" s="127"/>
      <c r="IA29" s="127"/>
      <c r="IB29" s="127"/>
      <c r="IC29" s="127"/>
      <c r="ID29" s="127"/>
      <c r="IE29" s="127"/>
      <c r="IF29" s="127"/>
      <c r="IG29" s="127"/>
      <c r="IH29" s="127"/>
      <c r="II29" s="127"/>
      <c r="IJ29" s="127"/>
      <c r="IK29" s="127"/>
      <c r="IL29" s="127"/>
      <c r="IM29" s="127"/>
      <c r="IN29" s="127"/>
      <c r="IO29" s="127"/>
      <c r="IP29" s="127"/>
      <c r="IQ29" s="127"/>
      <c r="IR29" s="127"/>
      <c r="IS29" s="127"/>
    </row>
    <row r="30" spans="1:253" s="26" customFormat="1" ht="99.75" customHeight="1" x14ac:dyDescent="0.25">
      <c r="A30" s="13" t="s">
        <v>103</v>
      </c>
      <c r="B30" s="44" t="s">
        <v>65</v>
      </c>
      <c r="C30" s="45">
        <v>30</v>
      </c>
      <c r="D30" s="31">
        <v>14.4</v>
      </c>
      <c r="E30" s="20">
        <f t="shared" si="3"/>
        <v>432</v>
      </c>
      <c r="F30" s="46">
        <v>400</v>
      </c>
      <c r="G30" s="46">
        <v>32</v>
      </c>
      <c r="H30" s="136" t="s">
        <v>178</v>
      </c>
      <c r="I30" s="6"/>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c r="FM30" s="127"/>
      <c r="FN30" s="127"/>
      <c r="FO30" s="127"/>
      <c r="FP30" s="127"/>
      <c r="FQ30" s="127"/>
      <c r="FR30" s="127"/>
      <c r="FS30" s="127"/>
      <c r="FT30" s="127"/>
      <c r="FU30" s="127"/>
      <c r="FV30" s="127"/>
      <c r="FW30" s="127"/>
      <c r="FX30" s="127"/>
      <c r="FY30" s="127"/>
      <c r="FZ30" s="127"/>
      <c r="GA30" s="127"/>
      <c r="GB30" s="127"/>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P30" s="127"/>
      <c r="HQ30" s="127"/>
      <c r="HR30" s="127"/>
      <c r="HS30" s="127"/>
      <c r="HT30" s="127"/>
      <c r="HU30" s="127"/>
      <c r="HV30" s="127"/>
      <c r="HW30" s="127"/>
      <c r="HX30" s="127"/>
      <c r="HY30" s="127"/>
      <c r="HZ30" s="127"/>
      <c r="IA30" s="127"/>
      <c r="IB30" s="127"/>
      <c r="IC30" s="127"/>
      <c r="ID30" s="127"/>
      <c r="IE30" s="127"/>
      <c r="IF30" s="127"/>
      <c r="IG30" s="127"/>
      <c r="IH30" s="127"/>
      <c r="II30" s="127"/>
      <c r="IJ30" s="127"/>
      <c r="IK30" s="127"/>
      <c r="IL30" s="127"/>
      <c r="IM30" s="127"/>
      <c r="IN30" s="127"/>
      <c r="IO30" s="127"/>
      <c r="IP30" s="127"/>
      <c r="IQ30" s="127"/>
      <c r="IR30" s="127"/>
      <c r="IS30" s="127"/>
    </row>
    <row r="31" spans="1:253" s="26" customFormat="1" ht="100.5" customHeight="1" x14ac:dyDescent="0.25">
      <c r="A31" s="13" t="s">
        <v>104</v>
      </c>
      <c r="B31" s="44" t="s">
        <v>65</v>
      </c>
      <c r="C31" s="45">
        <v>30</v>
      </c>
      <c r="D31" s="31">
        <v>24</v>
      </c>
      <c r="E31" s="20">
        <f t="shared" si="3"/>
        <v>720</v>
      </c>
      <c r="F31" s="46">
        <v>720</v>
      </c>
      <c r="G31" s="46">
        <v>0</v>
      </c>
      <c r="H31" s="136" t="s">
        <v>180</v>
      </c>
      <c r="I31" s="6"/>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c r="HR31" s="127"/>
      <c r="HS31" s="127"/>
      <c r="HT31" s="127"/>
      <c r="HU31" s="127"/>
      <c r="HV31" s="127"/>
      <c r="HW31" s="127"/>
      <c r="HX31" s="127"/>
      <c r="HY31" s="127"/>
      <c r="HZ31" s="127"/>
      <c r="IA31" s="127"/>
      <c r="IB31" s="127"/>
      <c r="IC31" s="127"/>
      <c r="ID31" s="127"/>
      <c r="IE31" s="127"/>
      <c r="IF31" s="127"/>
      <c r="IG31" s="127"/>
      <c r="IH31" s="127"/>
      <c r="II31" s="127"/>
      <c r="IJ31" s="127"/>
      <c r="IK31" s="127"/>
      <c r="IL31" s="127"/>
      <c r="IM31" s="127"/>
      <c r="IN31" s="127"/>
      <c r="IO31" s="127"/>
      <c r="IP31" s="127"/>
      <c r="IQ31" s="127"/>
      <c r="IR31" s="127"/>
      <c r="IS31" s="127"/>
    </row>
    <row r="32" spans="1:253" s="26" customFormat="1" ht="136.5" customHeight="1" thickBot="1" x14ac:dyDescent="0.3">
      <c r="A32" s="14" t="s">
        <v>105</v>
      </c>
      <c r="B32" s="28" t="s">
        <v>67</v>
      </c>
      <c r="C32" s="33">
        <v>1</v>
      </c>
      <c r="D32" s="38">
        <v>2748</v>
      </c>
      <c r="E32" s="20">
        <f t="shared" si="3"/>
        <v>2748</v>
      </c>
      <c r="F32" s="20">
        <v>2748</v>
      </c>
      <c r="G32" s="20">
        <v>0</v>
      </c>
      <c r="H32" s="118" t="s">
        <v>179</v>
      </c>
      <c r="I32" s="6"/>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c r="IR32" s="114"/>
      <c r="IS32" s="114"/>
    </row>
    <row r="33" spans="1:253" s="9" customFormat="1" ht="14.25" thickBot="1" x14ac:dyDescent="0.25">
      <c r="A33" s="183" t="s">
        <v>9</v>
      </c>
      <c r="B33" s="184"/>
      <c r="C33" s="184"/>
      <c r="D33" s="184"/>
      <c r="E33" s="52">
        <f>SUM(E28:E32)</f>
        <v>11550</v>
      </c>
      <c r="F33" s="52">
        <f>SUM(F28:F32)</f>
        <v>6118</v>
      </c>
      <c r="G33" s="52">
        <f>SUM(G27:G32)</f>
        <v>5432</v>
      </c>
      <c r="H33" s="71"/>
      <c r="I33"/>
    </row>
    <row r="34" spans="1:253" s="26" customFormat="1" ht="15" customHeight="1" thickBot="1" x14ac:dyDescent="0.3">
      <c r="A34" s="187" t="s">
        <v>22</v>
      </c>
      <c r="B34" s="188"/>
      <c r="C34" s="188"/>
      <c r="D34" s="188"/>
      <c r="E34" s="188"/>
      <c r="F34" s="189"/>
      <c r="G34" s="189"/>
      <c r="H34" s="190"/>
      <c r="I34"/>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14"/>
    </row>
    <row r="35" spans="1:253" s="1" customFormat="1" ht="108.75" customHeight="1" x14ac:dyDescent="0.2">
      <c r="A35" s="13" t="s">
        <v>106</v>
      </c>
      <c r="B35" s="44" t="s">
        <v>58</v>
      </c>
      <c r="C35" s="45">
        <v>12</v>
      </c>
      <c r="D35" s="31">
        <v>125</v>
      </c>
      <c r="E35" s="46">
        <f>C35*D35</f>
        <v>1500</v>
      </c>
      <c r="F35" s="149">
        <v>1500</v>
      </c>
      <c r="G35" s="92">
        <v>0</v>
      </c>
      <c r="H35" s="72" t="s">
        <v>185</v>
      </c>
      <c r="I35" s="6"/>
    </row>
    <row r="36" spans="1:253" s="1" customFormat="1" ht="99" customHeight="1" x14ac:dyDescent="0.2">
      <c r="A36" s="24" t="s">
        <v>123</v>
      </c>
      <c r="B36" s="34" t="s">
        <v>52</v>
      </c>
      <c r="C36" s="35">
        <v>10</v>
      </c>
      <c r="D36" s="139">
        <v>80</v>
      </c>
      <c r="E36" s="46">
        <f t="shared" ref="E36:E40" si="4">C36*D36</f>
        <v>800</v>
      </c>
      <c r="F36" s="150">
        <v>800</v>
      </c>
      <c r="G36" s="93">
        <v>0</v>
      </c>
      <c r="H36" s="69" t="s">
        <v>218</v>
      </c>
      <c r="I36"/>
    </row>
    <row r="37" spans="1:253" s="1" customFormat="1" ht="79.5" customHeight="1" x14ac:dyDescent="0.2">
      <c r="A37" s="24" t="s">
        <v>68</v>
      </c>
      <c r="B37" s="34" t="s">
        <v>52</v>
      </c>
      <c r="C37" s="35">
        <v>12</v>
      </c>
      <c r="D37" s="139">
        <v>66.666600000000003</v>
      </c>
      <c r="E37" s="46">
        <f t="shared" si="4"/>
        <v>799.99919999999997</v>
      </c>
      <c r="F37" s="150">
        <v>800</v>
      </c>
      <c r="G37" s="93">
        <v>0</v>
      </c>
      <c r="H37" s="69" t="s">
        <v>182</v>
      </c>
      <c r="I37"/>
    </row>
    <row r="38" spans="1:253" s="1" customFormat="1" ht="131.25" customHeight="1" x14ac:dyDescent="0.2">
      <c r="A38" s="24" t="s">
        <v>69</v>
      </c>
      <c r="B38" s="34" t="s">
        <v>58</v>
      </c>
      <c r="C38" s="35">
        <v>10</v>
      </c>
      <c r="D38" s="139">
        <v>150</v>
      </c>
      <c r="E38" s="46">
        <f t="shared" si="4"/>
        <v>1500</v>
      </c>
      <c r="F38" s="150">
        <v>0</v>
      </c>
      <c r="G38" s="93">
        <v>1500</v>
      </c>
      <c r="H38" s="69" t="s">
        <v>219</v>
      </c>
      <c r="I38"/>
    </row>
    <row r="39" spans="1:253" s="1" customFormat="1" ht="96.75" customHeight="1" x14ac:dyDescent="0.2">
      <c r="A39" s="24" t="s">
        <v>126</v>
      </c>
      <c r="B39" s="34" t="s">
        <v>52</v>
      </c>
      <c r="C39" s="35">
        <v>5</v>
      </c>
      <c r="D39" s="139">
        <v>40</v>
      </c>
      <c r="E39" s="46">
        <f t="shared" si="4"/>
        <v>200</v>
      </c>
      <c r="F39" s="150">
        <v>118.51</v>
      </c>
      <c r="G39" s="93">
        <v>81.489999999999995</v>
      </c>
      <c r="H39" s="69" t="s">
        <v>184</v>
      </c>
      <c r="I39"/>
    </row>
    <row r="40" spans="1:253" s="1" customFormat="1" ht="112.5" customHeight="1" thickBot="1" x14ac:dyDescent="0.25">
      <c r="A40" s="24" t="s">
        <v>108</v>
      </c>
      <c r="B40" s="34" t="s">
        <v>58</v>
      </c>
      <c r="C40" s="35">
        <v>6</v>
      </c>
      <c r="D40" s="139">
        <v>33.332999999999998</v>
      </c>
      <c r="E40" s="46">
        <f t="shared" si="4"/>
        <v>199.99799999999999</v>
      </c>
      <c r="F40" s="150">
        <v>200</v>
      </c>
      <c r="G40" s="93">
        <v>0</v>
      </c>
      <c r="H40" s="69" t="s">
        <v>183</v>
      </c>
      <c r="I40"/>
    </row>
    <row r="41" spans="1:253" s="9" customFormat="1" ht="14.25" thickBot="1" x14ac:dyDescent="0.25">
      <c r="A41" s="183" t="s">
        <v>9</v>
      </c>
      <c r="B41" s="184"/>
      <c r="C41" s="184"/>
      <c r="D41" s="184"/>
      <c r="E41" s="52">
        <f>SUM(E35:E40)</f>
        <v>4999.9971999999998</v>
      </c>
      <c r="F41" s="52">
        <f>SUM(F35:F40)</f>
        <v>3418.51</v>
      </c>
      <c r="G41" s="52">
        <f>SUM(G35:G40)</f>
        <v>1581.49</v>
      </c>
      <c r="H41" s="72"/>
      <c r="I41"/>
    </row>
    <row r="42" spans="1:253" s="26" customFormat="1" ht="15" customHeight="1" thickBot="1" x14ac:dyDescent="0.3">
      <c r="A42" s="187" t="s">
        <v>33</v>
      </c>
      <c r="B42" s="188"/>
      <c r="C42" s="188"/>
      <c r="D42" s="188"/>
      <c r="E42" s="188"/>
      <c r="F42" s="189"/>
      <c r="G42" s="189"/>
      <c r="H42" s="190"/>
      <c r="I4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c r="HD42" s="182"/>
      <c r="HE42" s="182"/>
      <c r="HF42" s="182"/>
      <c r="HG42" s="182"/>
      <c r="HH42" s="182"/>
      <c r="HI42" s="182"/>
      <c r="HJ42" s="182"/>
      <c r="HK42" s="182"/>
      <c r="HL42" s="182"/>
      <c r="HM42" s="182"/>
      <c r="HN42" s="182"/>
      <c r="HO42" s="182"/>
      <c r="HP42" s="182"/>
      <c r="HQ42" s="182"/>
      <c r="HR42" s="182"/>
      <c r="HS42" s="182"/>
      <c r="HT42" s="182"/>
      <c r="HU42" s="182"/>
      <c r="HV42" s="182"/>
      <c r="HW42" s="182"/>
      <c r="HX42" s="182"/>
      <c r="HY42" s="182"/>
      <c r="HZ42" s="182"/>
      <c r="IA42" s="182"/>
      <c r="IB42" s="182"/>
      <c r="IC42" s="182"/>
      <c r="ID42" s="182"/>
      <c r="IE42" s="182"/>
      <c r="IF42" s="182"/>
      <c r="IG42" s="182"/>
      <c r="IH42" s="182"/>
      <c r="II42" s="182"/>
      <c r="IJ42" s="182"/>
      <c r="IK42" s="182"/>
      <c r="IL42" s="182"/>
      <c r="IM42" s="182"/>
      <c r="IN42" s="182"/>
      <c r="IO42" s="182"/>
      <c r="IP42" s="182"/>
      <c r="IQ42" s="182"/>
      <c r="IR42" s="182"/>
      <c r="IS42" s="114"/>
    </row>
    <row r="43" spans="1:253" s="1" customFormat="1" ht="116.25" customHeight="1" x14ac:dyDescent="0.2">
      <c r="A43" s="14" t="s">
        <v>109</v>
      </c>
      <c r="B43" s="28" t="s">
        <v>58</v>
      </c>
      <c r="C43" s="33">
        <v>12</v>
      </c>
      <c r="D43" s="38">
        <v>83.333299999999994</v>
      </c>
      <c r="E43" s="20">
        <f t="shared" ref="E43:E47" si="5">C43*D43</f>
        <v>999.99959999999987</v>
      </c>
      <c r="F43" s="20">
        <v>1000</v>
      </c>
      <c r="G43" s="20">
        <v>0</v>
      </c>
      <c r="H43" s="68" t="s">
        <v>202</v>
      </c>
    </row>
    <row r="44" spans="1:253" s="1" customFormat="1" ht="70.5" customHeight="1" x14ac:dyDescent="0.2">
      <c r="A44" s="14" t="s">
        <v>74</v>
      </c>
      <c r="B44" s="28" t="s">
        <v>67</v>
      </c>
      <c r="C44" s="33">
        <v>1</v>
      </c>
      <c r="D44" s="38">
        <v>400</v>
      </c>
      <c r="E44" s="20">
        <f t="shared" si="5"/>
        <v>400</v>
      </c>
      <c r="F44" s="20">
        <v>0</v>
      </c>
      <c r="G44" s="20">
        <v>400</v>
      </c>
      <c r="H44" s="68" t="s">
        <v>120</v>
      </c>
    </row>
    <row r="45" spans="1:253" s="1" customFormat="1" ht="97.5" customHeight="1" x14ac:dyDescent="0.2">
      <c r="A45" s="14" t="s">
        <v>75</v>
      </c>
      <c r="B45" s="28" t="s">
        <v>58</v>
      </c>
      <c r="C45" s="33">
        <v>12</v>
      </c>
      <c r="D45" s="38">
        <v>15</v>
      </c>
      <c r="E45" s="20">
        <f t="shared" si="5"/>
        <v>180</v>
      </c>
      <c r="F45" s="20">
        <v>180</v>
      </c>
      <c r="G45" s="20">
        <v>0</v>
      </c>
      <c r="H45" s="68" t="s">
        <v>203</v>
      </c>
    </row>
    <row r="46" spans="1:253" s="1" customFormat="1" ht="84.75" customHeight="1" x14ac:dyDescent="0.2">
      <c r="A46" s="14" t="s">
        <v>76</v>
      </c>
      <c r="B46" s="28" t="s">
        <v>52</v>
      </c>
      <c r="C46" s="33">
        <v>12</v>
      </c>
      <c r="D46" s="38">
        <v>41.666600000000003</v>
      </c>
      <c r="E46" s="20">
        <f t="shared" si="5"/>
        <v>499.99920000000003</v>
      </c>
      <c r="F46" s="20">
        <v>500</v>
      </c>
      <c r="G46" s="20">
        <v>0</v>
      </c>
      <c r="H46" s="68" t="s">
        <v>201</v>
      </c>
    </row>
    <row r="47" spans="1:253" s="1" customFormat="1" ht="119.25" customHeight="1" thickBot="1" x14ac:dyDescent="0.25">
      <c r="A47" s="119" t="s">
        <v>110</v>
      </c>
      <c r="B47" s="120" t="s">
        <v>52</v>
      </c>
      <c r="C47" s="85">
        <v>12</v>
      </c>
      <c r="D47" s="86">
        <v>41.66666</v>
      </c>
      <c r="E47" s="87">
        <f t="shared" si="5"/>
        <v>499.99991999999997</v>
      </c>
      <c r="F47" s="87">
        <v>0</v>
      </c>
      <c r="G47" s="87">
        <v>500</v>
      </c>
      <c r="H47" s="73" t="s">
        <v>187</v>
      </c>
    </row>
    <row r="48" spans="1:253" s="9" customFormat="1" ht="14.25" thickBot="1" x14ac:dyDescent="0.25">
      <c r="A48" s="183" t="s">
        <v>9</v>
      </c>
      <c r="B48" s="184"/>
      <c r="C48" s="184"/>
      <c r="D48" s="184"/>
      <c r="E48" s="52">
        <f>SUM(E43:E47)</f>
        <v>2579.9987199999996</v>
      </c>
      <c r="F48" s="52">
        <f>SUM(F43:F47)</f>
        <v>1680</v>
      </c>
      <c r="G48" s="52">
        <f>SUM(G43:G47)</f>
        <v>900</v>
      </c>
      <c r="H48" s="71"/>
    </row>
    <row r="49" spans="1:8" s="10" customFormat="1" ht="15" customHeight="1" thickBot="1" x14ac:dyDescent="0.3">
      <c r="A49" s="214" t="s">
        <v>10</v>
      </c>
      <c r="B49" s="215"/>
      <c r="C49" s="215"/>
      <c r="D49" s="215"/>
      <c r="E49" s="64">
        <f>SUM(E17,E20,E26,E33,E41,E48)</f>
        <v>25255.035919999998</v>
      </c>
      <c r="F49" s="64">
        <f>SUM(F17,F20,F26,F33,F41,F48)</f>
        <v>13736.51</v>
      </c>
      <c r="G49" s="64">
        <f>SUM(G17,G20,G26,G33,G41,G48)</f>
        <v>11518.53</v>
      </c>
      <c r="H49" s="74"/>
    </row>
    <row r="50" spans="1:8" s="10" customFormat="1" ht="20.100000000000001" hidden="1" customHeight="1" thickBot="1" x14ac:dyDescent="0.3">
      <c r="A50" s="185" t="s">
        <v>12</v>
      </c>
      <c r="B50" s="186"/>
      <c r="C50" s="186"/>
      <c r="D50" s="186"/>
      <c r="E50" s="186"/>
      <c r="F50" s="94"/>
      <c r="G50" s="94"/>
      <c r="H50" s="57"/>
    </row>
    <row r="51" spans="1:8" s="10" customFormat="1" ht="20.100000000000001" hidden="1" customHeight="1" thickBot="1" x14ac:dyDescent="0.3">
      <c r="A51" s="43" t="s">
        <v>0</v>
      </c>
      <c r="B51" s="40" t="s">
        <v>24</v>
      </c>
      <c r="C51" s="40" t="s">
        <v>1</v>
      </c>
      <c r="D51" s="40" t="s">
        <v>2</v>
      </c>
      <c r="E51" s="40" t="s">
        <v>25</v>
      </c>
      <c r="F51" s="95"/>
      <c r="G51" s="95"/>
      <c r="H51" s="42"/>
    </row>
    <row r="52" spans="1:8" s="10" customFormat="1" ht="14.25" hidden="1" customHeight="1" thickBot="1" x14ac:dyDescent="0.3">
      <c r="A52" s="14" t="s">
        <v>18</v>
      </c>
      <c r="B52" s="28"/>
      <c r="C52" s="33"/>
      <c r="D52" s="38"/>
      <c r="E52" s="20">
        <f>C52*D52</f>
        <v>0</v>
      </c>
      <c r="F52" s="91"/>
      <c r="G52" s="91"/>
      <c r="H52" s="42"/>
    </row>
    <row r="53" spans="1:8" s="10" customFormat="1" ht="14.25" hidden="1" customHeight="1" thickBot="1" x14ac:dyDescent="0.3">
      <c r="A53" s="14" t="s">
        <v>17</v>
      </c>
      <c r="B53" s="28"/>
      <c r="C53" s="33"/>
      <c r="D53" s="38"/>
      <c r="E53" s="20"/>
      <c r="F53" s="91"/>
      <c r="G53" s="91"/>
      <c r="H53" s="42"/>
    </row>
    <row r="54" spans="1:8" s="10" customFormat="1" ht="14.25" hidden="1" customHeight="1" thickBot="1" x14ac:dyDescent="0.3">
      <c r="A54" s="14" t="s">
        <v>19</v>
      </c>
      <c r="B54" s="28"/>
      <c r="C54" s="33"/>
      <c r="D54" s="38"/>
      <c r="E54" s="20"/>
      <c r="F54" s="91"/>
      <c r="G54" s="91"/>
      <c r="H54" s="42"/>
    </row>
    <row r="55" spans="1:8" s="10" customFormat="1" ht="13.5" hidden="1" customHeight="1" x14ac:dyDescent="0.25">
      <c r="A55" s="14" t="s">
        <v>20</v>
      </c>
      <c r="B55" s="28"/>
      <c r="C55" s="33"/>
      <c r="D55" s="38"/>
      <c r="E55" s="20">
        <f>C55*D55</f>
        <v>0</v>
      </c>
      <c r="F55" s="91"/>
      <c r="G55" s="91"/>
      <c r="H55" s="42"/>
    </row>
    <row r="56" spans="1:8" s="10" customFormat="1" ht="20.100000000000001" hidden="1" customHeight="1" x14ac:dyDescent="0.25">
      <c r="A56" s="219" t="s">
        <v>13</v>
      </c>
      <c r="B56" s="220"/>
      <c r="C56" s="220"/>
      <c r="D56" s="220"/>
      <c r="E56" s="39">
        <f>SUM(E52:E55)</f>
        <v>0</v>
      </c>
      <c r="F56" s="96"/>
      <c r="G56" s="96"/>
      <c r="H56" s="42"/>
    </row>
    <row r="57" spans="1:8" s="10" customFormat="1" ht="20.100000000000001" hidden="1" customHeight="1" x14ac:dyDescent="0.25">
      <c r="A57" s="221" t="s">
        <v>14</v>
      </c>
      <c r="B57" s="222"/>
      <c r="C57" s="222"/>
      <c r="D57" s="222"/>
      <c r="E57" s="41">
        <f>E49+E56</f>
        <v>25255.035919999998</v>
      </c>
      <c r="F57" s="97"/>
      <c r="G57" s="97"/>
      <c r="H57" s="42"/>
    </row>
    <row r="58" spans="1:8" s="10" customFormat="1" ht="20.100000000000001" hidden="1" customHeight="1" thickBot="1" x14ac:dyDescent="0.3">
      <c r="A58" s="58"/>
      <c r="B58" s="59"/>
      <c r="C58" s="59"/>
      <c r="D58" s="59"/>
      <c r="E58" s="60"/>
      <c r="F58" s="98"/>
      <c r="G58" s="98"/>
      <c r="H58" s="61"/>
    </row>
    <row r="59" spans="1:8" s="10" customFormat="1" ht="15" customHeight="1" thickBot="1" x14ac:dyDescent="0.3">
      <c r="A59" s="197" t="s">
        <v>12</v>
      </c>
      <c r="B59" s="198"/>
      <c r="C59" s="198"/>
      <c r="D59" s="198"/>
      <c r="E59" s="198"/>
      <c r="F59" s="199"/>
      <c r="G59" s="199"/>
      <c r="H59" s="200"/>
    </row>
    <row r="60" spans="1:8" s="10" customFormat="1" ht="15" customHeight="1" x14ac:dyDescent="0.25">
      <c r="A60" s="201" t="s">
        <v>0</v>
      </c>
      <c r="B60" s="176" t="s">
        <v>24</v>
      </c>
      <c r="C60" s="176" t="s">
        <v>1</v>
      </c>
      <c r="D60" s="176" t="s">
        <v>2</v>
      </c>
      <c r="E60" s="176" t="s">
        <v>25</v>
      </c>
      <c r="F60" s="178" t="s">
        <v>46</v>
      </c>
      <c r="G60" s="178" t="s">
        <v>47</v>
      </c>
      <c r="H60" s="180" t="s">
        <v>37</v>
      </c>
    </row>
    <row r="61" spans="1:8" s="10" customFormat="1" ht="15" customHeight="1" thickBot="1" x14ac:dyDescent="0.3">
      <c r="A61" s="202"/>
      <c r="B61" s="177"/>
      <c r="C61" s="177"/>
      <c r="D61" s="177"/>
      <c r="E61" s="177"/>
      <c r="F61" s="179"/>
      <c r="G61" s="179"/>
      <c r="H61" s="181"/>
    </row>
    <row r="62" spans="1:8" s="1" customFormat="1" ht="15" thickBot="1" x14ac:dyDescent="0.25">
      <c r="A62" s="187" t="s">
        <v>34</v>
      </c>
      <c r="B62" s="188"/>
      <c r="C62" s="188"/>
      <c r="D62" s="188"/>
      <c r="E62" s="188"/>
      <c r="F62" s="189"/>
      <c r="G62" s="189"/>
      <c r="H62" s="190"/>
    </row>
    <row r="63" spans="1:8" s="10" customFormat="1" ht="15" customHeight="1" thickBot="1" x14ac:dyDescent="0.3">
      <c r="A63" s="48"/>
      <c r="B63" s="49"/>
      <c r="C63" s="50"/>
      <c r="D63" s="36"/>
      <c r="E63" s="51">
        <f>C63*D63</f>
        <v>0</v>
      </c>
      <c r="F63" s="90"/>
      <c r="G63" s="90"/>
      <c r="H63" s="70"/>
    </row>
    <row r="64" spans="1:8" s="10" customFormat="1" ht="15" customHeight="1" thickBot="1" x14ac:dyDescent="0.3">
      <c r="A64" s="183" t="s">
        <v>9</v>
      </c>
      <c r="B64" s="184"/>
      <c r="C64" s="184"/>
      <c r="D64" s="184"/>
      <c r="E64" s="52">
        <f>SUM(E63:E63)</f>
        <v>0</v>
      </c>
      <c r="F64" s="52">
        <f t="shared" ref="F64:G64" si="6">SUM(F63:F63)</f>
        <v>0</v>
      </c>
      <c r="G64" s="52">
        <f t="shared" si="6"/>
        <v>0</v>
      </c>
      <c r="H64" s="70"/>
    </row>
    <row r="65" spans="1:9" s="9" customFormat="1" ht="15" thickBot="1" x14ac:dyDescent="0.25">
      <c r="A65" s="187" t="s">
        <v>30</v>
      </c>
      <c r="B65" s="188"/>
      <c r="C65" s="188"/>
      <c r="D65" s="188"/>
      <c r="E65" s="188"/>
      <c r="F65" s="189"/>
      <c r="G65" s="189"/>
      <c r="H65" s="190"/>
    </row>
    <row r="66" spans="1:9" s="116" customFormat="1" ht="13.5" thickBot="1" x14ac:dyDescent="0.25">
      <c r="A66" s="48"/>
      <c r="B66" s="49"/>
      <c r="C66" s="50"/>
      <c r="D66" s="36"/>
      <c r="E66" s="51">
        <f>C66*D66</f>
        <v>0</v>
      </c>
      <c r="F66" s="90"/>
      <c r="G66" s="90"/>
      <c r="H66" s="70"/>
    </row>
    <row r="67" spans="1:9" s="116" customFormat="1" ht="12.75" customHeight="1" thickBot="1" x14ac:dyDescent="0.25">
      <c r="A67" s="183" t="s">
        <v>9</v>
      </c>
      <c r="B67" s="184"/>
      <c r="C67" s="184"/>
      <c r="D67" s="184"/>
      <c r="E67" s="52">
        <f>SUM(E66:E66)</f>
        <v>0</v>
      </c>
      <c r="F67" s="52">
        <f t="shared" ref="F67:G67" si="7">SUM(F66:F66)</f>
        <v>0</v>
      </c>
      <c r="G67" s="52">
        <f t="shared" si="7"/>
        <v>0</v>
      </c>
      <c r="H67" s="70"/>
    </row>
    <row r="68" spans="1:9" s="116" customFormat="1" ht="15" customHeight="1" thickBot="1" x14ac:dyDescent="0.25">
      <c r="A68" s="216" t="s">
        <v>35</v>
      </c>
      <c r="B68" s="217"/>
      <c r="C68" s="217"/>
      <c r="D68" s="217"/>
      <c r="E68" s="217"/>
      <c r="F68" s="217"/>
      <c r="G68" s="217"/>
      <c r="H68" s="218"/>
    </row>
    <row r="69" spans="1:9" s="116" customFormat="1" ht="13.5" thickBot="1" x14ac:dyDescent="0.25">
      <c r="A69" s="48"/>
      <c r="B69" s="49"/>
      <c r="C69" s="50"/>
      <c r="D69" s="36"/>
      <c r="E69" s="51">
        <f>C69*D69</f>
        <v>0</v>
      </c>
      <c r="F69" s="90"/>
      <c r="G69" s="90"/>
      <c r="H69" s="70"/>
    </row>
    <row r="70" spans="1:9" ht="14.25" thickBot="1" x14ac:dyDescent="0.25">
      <c r="A70" s="183" t="s">
        <v>9</v>
      </c>
      <c r="B70" s="184"/>
      <c r="C70" s="184"/>
      <c r="D70" s="184"/>
      <c r="E70" s="52">
        <f>SUM(E69:E69)</f>
        <v>0</v>
      </c>
      <c r="F70" s="52">
        <f t="shared" ref="F70:G70" si="8">SUM(F69:F69)</f>
        <v>0</v>
      </c>
      <c r="G70" s="52">
        <f t="shared" si="8"/>
        <v>0</v>
      </c>
      <c r="H70" s="70"/>
    </row>
    <row r="71" spans="1:9" ht="15" thickBot="1" x14ac:dyDescent="0.25">
      <c r="A71" s="187" t="s">
        <v>36</v>
      </c>
      <c r="B71" s="188"/>
      <c r="C71" s="188"/>
      <c r="D71" s="188"/>
      <c r="E71" s="188"/>
      <c r="F71" s="189"/>
      <c r="G71" s="189"/>
      <c r="H71" s="190"/>
    </row>
    <row r="72" spans="1:9" ht="13.5" thickBot="1" x14ac:dyDescent="0.25">
      <c r="A72" s="13"/>
      <c r="B72" s="44"/>
      <c r="C72" s="45"/>
      <c r="D72" s="37"/>
      <c r="E72" s="53">
        <f>D72*C72</f>
        <v>0</v>
      </c>
      <c r="F72" s="99"/>
      <c r="G72" s="99"/>
      <c r="H72" s="70"/>
      <c r="I72" s="88"/>
    </row>
    <row r="73" spans="1:9" ht="14.25" thickBot="1" x14ac:dyDescent="0.25">
      <c r="A73" s="183" t="s">
        <v>9</v>
      </c>
      <c r="B73" s="184"/>
      <c r="C73" s="184"/>
      <c r="D73" s="184"/>
      <c r="E73" s="52">
        <f>SUM(E72:E72)</f>
        <v>0</v>
      </c>
      <c r="F73" s="52">
        <f t="shared" ref="F73:G73" si="9">SUM(F72:F72)</f>
        <v>0</v>
      </c>
      <c r="G73" s="52">
        <f t="shared" si="9"/>
        <v>0</v>
      </c>
      <c r="H73" s="70"/>
    </row>
    <row r="74" spans="1:9" ht="15" thickBot="1" x14ac:dyDescent="0.25">
      <c r="A74" s="187" t="s">
        <v>31</v>
      </c>
      <c r="B74" s="188"/>
      <c r="C74" s="188"/>
      <c r="D74" s="188"/>
      <c r="E74" s="188"/>
      <c r="F74" s="189"/>
      <c r="G74" s="189"/>
      <c r="H74" s="190"/>
    </row>
    <row r="75" spans="1:9" ht="15.75" thickBot="1" x14ac:dyDescent="0.25">
      <c r="A75" s="103"/>
      <c r="B75" s="104"/>
      <c r="C75" s="45"/>
      <c r="D75" s="37"/>
      <c r="E75" s="53">
        <f>D75*C75</f>
        <v>0</v>
      </c>
      <c r="F75" s="99">
        <f>E75</f>
        <v>0</v>
      </c>
      <c r="G75" s="99"/>
      <c r="H75" s="102"/>
      <c r="I75" s="6"/>
    </row>
    <row r="76" spans="1:9" ht="14.25" thickBot="1" x14ac:dyDescent="0.25">
      <c r="A76" s="183" t="s">
        <v>9</v>
      </c>
      <c r="B76" s="184"/>
      <c r="C76" s="184"/>
      <c r="D76" s="184"/>
      <c r="E76" s="76">
        <f>SUM(E75)</f>
        <v>0</v>
      </c>
      <c r="F76" s="76">
        <f t="shared" ref="F76:G76" si="10">SUM(F75)</f>
        <v>0</v>
      </c>
      <c r="G76" s="76">
        <f t="shared" si="10"/>
        <v>0</v>
      </c>
      <c r="H76" s="70"/>
    </row>
    <row r="77" spans="1:9" ht="15" thickBot="1" x14ac:dyDescent="0.25">
      <c r="A77" s="187" t="s">
        <v>32</v>
      </c>
      <c r="B77" s="188"/>
      <c r="C77" s="188"/>
      <c r="D77" s="188"/>
      <c r="E77" s="188"/>
      <c r="F77" s="189"/>
      <c r="G77" s="189"/>
      <c r="H77" s="190"/>
    </row>
    <row r="78" spans="1:9" ht="13.5" thickBot="1" x14ac:dyDescent="0.25">
      <c r="A78" s="24"/>
      <c r="B78" s="54"/>
      <c r="C78" s="55"/>
      <c r="D78" s="56"/>
      <c r="E78" s="55">
        <f>C78*D78</f>
        <v>0</v>
      </c>
      <c r="F78" s="90"/>
      <c r="G78" s="90"/>
      <c r="H78" s="70"/>
    </row>
    <row r="79" spans="1:9" ht="14.25" thickBot="1" x14ac:dyDescent="0.25">
      <c r="A79" s="183" t="s">
        <v>9</v>
      </c>
      <c r="B79" s="184"/>
      <c r="C79" s="184"/>
      <c r="D79" s="184"/>
      <c r="E79" s="52">
        <f>SUM(E78:E78)</f>
        <v>0</v>
      </c>
      <c r="F79" s="52">
        <f t="shared" ref="F79:G79" si="11">SUM(F78:F78)</f>
        <v>0</v>
      </c>
      <c r="G79" s="52">
        <f t="shared" si="11"/>
        <v>0</v>
      </c>
      <c r="H79" s="70"/>
    </row>
    <row r="80" spans="1:9" ht="16.5" thickBot="1" x14ac:dyDescent="0.25">
      <c r="A80" s="214" t="s">
        <v>13</v>
      </c>
      <c r="B80" s="215"/>
      <c r="C80" s="215"/>
      <c r="D80" s="215"/>
      <c r="E80" s="64">
        <f>SUM(E64,E67,E70,E73,E76,E79)</f>
        <v>0</v>
      </c>
      <c r="F80" s="64">
        <f t="shared" ref="F80:G80" si="12">SUM(F64,F67,F70,F73,F76,F79)</f>
        <v>0</v>
      </c>
      <c r="G80" s="64">
        <f t="shared" si="12"/>
        <v>0</v>
      </c>
      <c r="H80" s="74"/>
    </row>
    <row r="81" spans="1:8" ht="20.25" thickBot="1" x14ac:dyDescent="0.3">
      <c r="A81" s="211" t="s">
        <v>14</v>
      </c>
      <c r="B81" s="212"/>
      <c r="C81" s="212"/>
      <c r="D81" s="212"/>
      <c r="E81" s="63">
        <f>E49+E80</f>
        <v>25255.035919999998</v>
      </c>
      <c r="F81" s="63">
        <f t="shared" ref="F81:G81" si="13">F49+F80</f>
        <v>13736.51</v>
      </c>
      <c r="G81" s="63">
        <f t="shared" si="13"/>
        <v>11518.53</v>
      </c>
      <c r="H81" s="75"/>
    </row>
    <row r="82" spans="1:8" ht="13.5" x14ac:dyDescent="0.2">
      <c r="A82" s="17"/>
      <c r="B82" s="16"/>
      <c r="C82" s="18"/>
      <c r="D82" s="18"/>
      <c r="E82" s="19"/>
      <c r="F82" s="19"/>
      <c r="G82" s="19"/>
      <c r="H82" s="9"/>
    </row>
    <row r="83" spans="1:8" ht="13.5" x14ac:dyDescent="0.25">
      <c r="A83" s="21" t="s">
        <v>3</v>
      </c>
      <c r="B83" s="3"/>
      <c r="C83" s="3"/>
      <c r="D83" s="3"/>
      <c r="E83" s="11"/>
      <c r="F83" s="11"/>
      <c r="G83" s="11"/>
      <c r="H83" s="3"/>
    </row>
    <row r="84" spans="1:8" x14ac:dyDescent="0.2">
      <c r="A84" s="213" t="s">
        <v>23</v>
      </c>
      <c r="B84" s="213"/>
      <c r="C84" s="213"/>
      <c r="D84" s="213"/>
      <c r="E84" s="213"/>
      <c r="F84" s="116"/>
      <c r="G84" s="116"/>
      <c r="H84" s="3"/>
    </row>
    <row r="85" spans="1:8" x14ac:dyDescent="0.2">
      <c r="A85" s="213" t="s">
        <v>4</v>
      </c>
      <c r="B85" s="213"/>
      <c r="C85" s="213"/>
      <c r="D85" s="213"/>
      <c r="E85" s="213"/>
      <c r="F85" s="116"/>
      <c r="G85" s="116"/>
      <c r="H85" s="3"/>
    </row>
    <row r="86" spans="1:8" ht="3" customHeight="1" x14ac:dyDescent="0.2">
      <c r="A86" s="3"/>
      <c r="B86" s="3"/>
      <c r="C86" s="3"/>
      <c r="D86" s="3"/>
      <c r="E86" s="11"/>
      <c r="F86" s="11"/>
      <c r="G86" s="11"/>
      <c r="H86" s="3"/>
    </row>
    <row r="87" spans="1:8" ht="18" customHeight="1" x14ac:dyDescent="0.2">
      <c r="A87" s="22"/>
    </row>
    <row r="89" spans="1:8" s="66" customFormat="1" ht="15.75" x14ac:dyDescent="0.25">
      <c r="A89" s="65" t="s">
        <v>27</v>
      </c>
      <c r="B89" s="65"/>
      <c r="C89" s="65"/>
      <c r="D89" s="65"/>
      <c r="E89" s="65"/>
      <c r="F89" s="65"/>
      <c r="G89" s="65"/>
    </row>
    <row r="90" spans="1:8" s="66" customFormat="1" ht="15.75" x14ac:dyDescent="0.25">
      <c r="A90" s="65"/>
      <c r="B90" s="65"/>
      <c r="C90" s="65"/>
      <c r="D90" s="65"/>
      <c r="E90" s="65"/>
      <c r="F90" s="65"/>
      <c r="G90" s="65"/>
    </row>
    <row r="91" spans="1:8" s="66" customFormat="1" ht="15.75" x14ac:dyDescent="0.25">
      <c r="A91" s="65" t="s">
        <v>26</v>
      </c>
      <c r="B91" s="65"/>
      <c r="C91" s="65"/>
      <c r="D91" s="65"/>
      <c r="E91" s="67" t="s">
        <v>5</v>
      </c>
      <c r="F91" s="67"/>
      <c r="G91" s="67"/>
    </row>
    <row r="92" spans="1:8" s="66" customFormat="1" ht="15.75" x14ac:dyDescent="0.25">
      <c r="A92" s="65"/>
      <c r="B92" s="65"/>
      <c r="C92" s="65"/>
      <c r="D92" s="65"/>
      <c r="E92" s="65"/>
      <c r="F92" s="65"/>
      <c r="G92" s="65"/>
    </row>
  </sheetData>
  <mergeCells count="301">
    <mergeCell ref="GZ42:HD42"/>
    <mergeCell ref="HE42:HI42"/>
    <mergeCell ref="HJ42:HN42"/>
    <mergeCell ref="HO42:HS42"/>
    <mergeCell ref="HT42:HX42"/>
    <mergeCell ref="HY42:IC42"/>
    <mergeCell ref="ID42:IH42"/>
    <mergeCell ref="II42:IM42"/>
    <mergeCell ref="IN42:IR42"/>
    <mergeCell ref="FG42:FK42"/>
    <mergeCell ref="FL42:FP42"/>
    <mergeCell ref="FQ42:FU42"/>
    <mergeCell ref="FV42:FZ42"/>
    <mergeCell ref="GA42:GE42"/>
    <mergeCell ref="GF42:GJ42"/>
    <mergeCell ref="GK42:GO42"/>
    <mergeCell ref="GP42:GT42"/>
    <mergeCell ref="GU42:GY42"/>
    <mergeCell ref="DN42:DR42"/>
    <mergeCell ref="DS42:DW42"/>
    <mergeCell ref="DX42:EB42"/>
    <mergeCell ref="EC42:EG42"/>
    <mergeCell ref="EH42:EL42"/>
    <mergeCell ref="EM42:EQ42"/>
    <mergeCell ref="ER42:EV42"/>
    <mergeCell ref="EW42:FA42"/>
    <mergeCell ref="FB42:FF42"/>
    <mergeCell ref="A80:D80"/>
    <mergeCell ref="A81:D81"/>
    <mergeCell ref="A84:E84"/>
    <mergeCell ref="A85:E85"/>
    <mergeCell ref="CO42:CS42"/>
    <mergeCell ref="CT42:CX42"/>
    <mergeCell ref="CY42:DC42"/>
    <mergeCell ref="DD42:DH42"/>
    <mergeCell ref="DI42:DM42"/>
    <mergeCell ref="A62:H62"/>
    <mergeCell ref="A64:D64"/>
    <mergeCell ref="A74:H74"/>
    <mergeCell ref="A76:D76"/>
    <mergeCell ref="A77:H77"/>
    <mergeCell ref="A79:D79"/>
    <mergeCell ref="A65:H65"/>
    <mergeCell ref="A67:D67"/>
    <mergeCell ref="A68:H68"/>
    <mergeCell ref="A70:D70"/>
    <mergeCell ref="A71:H71"/>
    <mergeCell ref="A73:D73"/>
    <mergeCell ref="A48:D48"/>
    <mergeCell ref="A49:D49"/>
    <mergeCell ref="A50:E50"/>
    <mergeCell ref="EW27:FA27"/>
    <mergeCell ref="FB27:FF27"/>
    <mergeCell ref="FG27:FK27"/>
    <mergeCell ref="FL27:FP27"/>
    <mergeCell ref="FQ27:FU27"/>
    <mergeCell ref="GA21:GE21"/>
    <mergeCell ref="GF21:GJ21"/>
    <mergeCell ref="GK21:GO21"/>
    <mergeCell ref="GP21:GT21"/>
    <mergeCell ref="FB21:FF21"/>
    <mergeCell ref="FG21:FK21"/>
    <mergeCell ref="FL21:FP21"/>
    <mergeCell ref="FQ21:FU21"/>
    <mergeCell ref="FV21:FZ21"/>
    <mergeCell ref="FV27:FZ27"/>
    <mergeCell ref="GA27:GE27"/>
    <mergeCell ref="GF27:GJ27"/>
    <mergeCell ref="GK27:GO27"/>
    <mergeCell ref="GP27:GT27"/>
    <mergeCell ref="DD27:DH27"/>
    <mergeCell ref="DI27:DM27"/>
    <mergeCell ref="DN27:DR27"/>
    <mergeCell ref="DS27:DW27"/>
    <mergeCell ref="DX27:EB27"/>
    <mergeCell ref="EC27:EG27"/>
    <mergeCell ref="EH27:EL27"/>
    <mergeCell ref="EM27:EQ27"/>
    <mergeCell ref="ER27:EV27"/>
    <mergeCell ref="GP18:GT18"/>
    <mergeCell ref="GU18:GY18"/>
    <mergeCell ref="GZ18:HD18"/>
    <mergeCell ref="HE18:HI18"/>
    <mergeCell ref="HJ18:HN18"/>
    <mergeCell ref="HO18:HS18"/>
    <mergeCell ref="HT18:HX18"/>
    <mergeCell ref="HT21:HX21"/>
    <mergeCell ref="A26:D26"/>
    <mergeCell ref="GU21:GY21"/>
    <mergeCell ref="GZ21:HD21"/>
    <mergeCell ref="HE21:HI21"/>
    <mergeCell ref="DD21:DH21"/>
    <mergeCell ref="DI21:DM21"/>
    <mergeCell ref="DN21:DR21"/>
    <mergeCell ref="DS21:DW21"/>
    <mergeCell ref="DX21:EB21"/>
    <mergeCell ref="EC21:EG21"/>
    <mergeCell ref="EH21:EL21"/>
    <mergeCell ref="HJ21:HN21"/>
    <mergeCell ref="HO21:HS21"/>
    <mergeCell ref="EM21:EQ21"/>
    <mergeCell ref="ER21:EV21"/>
    <mergeCell ref="EW21:FA21"/>
    <mergeCell ref="EW18:FA18"/>
    <mergeCell ref="FB18:FF18"/>
    <mergeCell ref="FG18:FK18"/>
    <mergeCell ref="FL18:FP18"/>
    <mergeCell ref="FQ18:FU18"/>
    <mergeCell ref="FV18:FZ18"/>
    <mergeCell ref="GA18:GE18"/>
    <mergeCell ref="GF18:GJ18"/>
    <mergeCell ref="GK18:GO18"/>
    <mergeCell ref="DD18:DH18"/>
    <mergeCell ref="DI18:DM18"/>
    <mergeCell ref="DN18:DR18"/>
    <mergeCell ref="DS18:DW18"/>
    <mergeCell ref="DX18:EB18"/>
    <mergeCell ref="EC18:EG18"/>
    <mergeCell ref="EH18:EL18"/>
    <mergeCell ref="EM18:EQ18"/>
    <mergeCell ref="ER18:EV18"/>
    <mergeCell ref="BK18:BO18"/>
    <mergeCell ref="BP18:BT18"/>
    <mergeCell ref="BU18:BY18"/>
    <mergeCell ref="BZ18:CD18"/>
    <mergeCell ref="CE18:CI18"/>
    <mergeCell ref="CJ18:CN18"/>
    <mergeCell ref="CO18:CS18"/>
    <mergeCell ref="CT18:CX18"/>
    <mergeCell ref="CY18:DC18"/>
    <mergeCell ref="R18:V18"/>
    <mergeCell ref="W18:AA18"/>
    <mergeCell ref="AB18:AF18"/>
    <mergeCell ref="AG18:AK18"/>
    <mergeCell ref="AL18:AP18"/>
    <mergeCell ref="AQ18:AU18"/>
    <mergeCell ref="AV18:AZ18"/>
    <mergeCell ref="BA18:BE18"/>
    <mergeCell ref="BF18:BJ18"/>
    <mergeCell ref="A11:H11"/>
    <mergeCell ref="A17:D17"/>
    <mergeCell ref="A18:H18"/>
    <mergeCell ref="B2:H2"/>
    <mergeCell ref="F9:F10"/>
    <mergeCell ref="G9:G10"/>
    <mergeCell ref="A42:H42"/>
    <mergeCell ref="J18:L18"/>
    <mergeCell ref="M18:Q18"/>
    <mergeCell ref="A20:D20"/>
    <mergeCell ref="A21:H21"/>
    <mergeCell ref="A27:H27"/>
    <mergeCell ref="B3:H3"/>
    <mergeCell ref="B1:D1"/>
    <mergeCell ref="B4:E4"/>
    <mergeCell ref="A5:H5"/>
    <mergeCell ref="A7:H7"/>
    <mergeCell ref="A8:H8"/>
    <mergeCell ref="A9:A10"/>
    <mergeCell ref="B9:B10"/>
    <mergeCell ref="C9:C10"/>
    <mergeCell ref="D9:D10"/>
    <mergeCell ref="E9:E10"/>
    <mergeCell ref="H9:H10"/>
    <mergeCell ref="HY18:IC18"/>
    <mergeCell ref="ID18:IH18"/>
    <mergeCell ref="II18:IM18"/>
    <mergeCell ref="IN18:IR18"/>
    <mergeCell ref="J21:L21"/>
    <mergeCell ref="M21:Q21"/>
    <mergeCell ref="R21:V21"/>
    <mergeCell ref="W21:AA21"/>
    <mergeCell ref="AB21:AF21"/>
    <mergeCell ref="AG21:AK21"/>
    <mergeCell ref="AL21:AP21"/>
    <mergeCell ref="AQ21:AU21"/>
    <mergeCell ref="AV21:AZ21"/>
    <mergeCell ref="BA21:BE21"/>
    <mergeCell ref="BF21:BJ21"/>
    <mergeCell ref="BK21:BO21"/>
    <mergeCell ref="BP21:BT21"/>
    <mergeCell ref="BU21:BY21"/>
    <mergeCell ref="BZ21:CD21"/>
    <mergeCell ref="CE21:CI21"/>
    <mergeCell ref="CJ21:CN21"/>
    <mergeCell ref="CO21:CS21"/>
    <mergeCell ref="CT21:CX21"/>
    <mergeCell ref="CY21:DC21"/>
    <mergeCell ref="HY21:IC21"/>
    <mergeCell ref="ID21:IH21"/>
    <mergeCell ref="II21:IM21"/>
    <mergeCell ref="IN21:IR21"/>
    <mergeCell ref="J27:L27"/>
    <mergeCell ref="M27:Q27"/>
    <mergeCell ref="R27:V27"/>
    <mergeCell ref="W27:AA27"/>
    <mergeCell ref="AB27:AF27"/>
    <mergeCell ref="AG27:AK27"/>
    <mergeCell ref="AL27:AP27"/>
    <mergeCell ref="AQ27:AU27"/>
    <mergeCell ref="AV27:AZ27"/>
    <mergeCell ref="BA27:BE27"/>
    <mergeCell ref="BF27:BJ27"/>
    <mergeCell ref="BK27:BO27"/>
    <mergeCell ref="BP27:BT27"/>
    <mergeCell ref="BU27:BY27"/>
    <mergeCell ref="BZ27:CD27"/>
    <mergeCell ref="CE27:CI27"/>
    <mergeCell ref="CJ27:CN27"/>
    <mergeCell ref="CO27:CS27"/>
    <mergeCell ref="CT27:CX27"/>
    <mergeCell ref="CY27:DC27"/>
    <mergeCell ref="GU27:GY27"/>
    <mergeCell ref="GZ27:HD27"/>
    <mergeCell ref="HE27:HI27"/>
    <mergeCell ref="HJ27:HN27"/>
    <mergeCell ref="HO27:HS27"/>
    <mergeCell ref="HT27:HX27"/>
    <mergeCell ref="HY27:IC27"/>
    <mergeCell ref="ID27:IH27"/>
    <mergeCell ref="II27:IM27"/>
    <mergeCell ref="IN27:IR27"/>
    <mergeCell ref="A33:D33"/>
    <mergeCell ref="A34:H34"/>
    <mergeCell ref="J34:L34"/>
    <mergeCell ref="M34:Q34"/>
    <mergeCell ref="R34:V34"/>
    <mergeCell ref="W34:AA34"/>
    <mergeCell ref="AB34:AF34"/>
    <mergeCell ref="AG34:AK34"/>
    <mergeCell ref="AL34:AP34"/>
    <mergeCell ref="AQ34:AU34"/>
    <mergeCell ref="AV34:AZ34"/>
    <mergeCell ref="BA34:BE34"/>
    <mergeCell ref="BF34:BJ34"/>
    <mergeCell ref="BK34:BO34"/>
    <mergeCell ref="BP34:BT34"/>
    <mergeCell ref="BU34:BY34"/>
    <mergeCell ref="BZ34:CD34"/>
    <mergeCell ref="CE34:CI34"/>
    <mergeCell ref="CJ34:CN34"/>
    <mergeCell ref="CO34:CS34"/>
    <mergeCell ref="CT34:CX34"/>
    <mergeCell ref="CY34:DC34"/>
    <mergeCell ref="DD34:DH34"/>
    <mergeCell ref="DI34:DM34"/>
    <mergeCell ref="DN34:DR34"/>
    <mergeCell ref="DS34:DW34"/>
    <mergeCell ref="DX34:EB34"/>
    <mergeCell ref="EC34:EG34"/>
    <mergeCell ref="EH34:EL34"/>
    <mergeCell ref="EM34:EQ34"/>
    <mergeCell ref="ER34:EV34"/>
    <mergeCell ref="EW34:FA34"/>
    <mergeCell ref="HT34:HX34"/>
    <mergeCell ref="HY34:IC34"/>
    <mergeCell ref="ID34:IH34"/>
    <mergeCell ref="II34:IM34"/>
    <mergeCell ref="FB34:FF34"/>
    <mergeCell ref="FG34:FK34"/>
    <mergeCell ref="FL34:FP34"/>
    <mergeCell ref="FQ34:FU34"/>
    <mergeCell ref="FV34:FZ34"/>
    <mergeCell ref="GA34:GE34"/>
    <mergeCell ref="GF34:GJ34"/>
    <mergeCell ref="GK34:GO34"/>
    <mergeCell ref="GP34:GT34"/>
    <mergeCell ref="IN34:IR34"/>
    <mergeCell ref="A41:D41"/>
    <mergeCell ref="J42:L42"/>
    <mergeCell ref="M42:Q42"/>
    <mergeCell ref="R42:V42"/>
    <mergeCell ref="W42:AA42"/>
    <mergeCell ref="AB42:AF42"/>
    <mergeCell ref="AG42:AK42"/>
    <mergeCell ref="AL42:AP42"/>
    <mergeCell ref="AQ42:AU42"/>
    <mergeCell ref="AV42:AZ42"/>
    <mergeCell ref="BA42:BE42"/>
    <mergeCell ref="BF42:BJ42"/>
    <mergeCell ref="BK42:BO42"/>
    <mergeCell ref="BP42:BT42"/>
    <mergeCell ref="BU42:BY42"/>
    <mergeCell ref="BZ42:CD42"/>
    <mergeCell ref="CE42:CI42"/>
    <mergeCell ref="CJ42:CN42"/>
    <mergeCell ref="GU34:GY34"/>
    <mergeCell ref="GZ34:HD34"/>
    <mergeCell ref="HE34:HI34"/>
    <mergeCell ref="HJ34:HN34"/>
    <mergeCell ref="HO34:HS34"/>
    <mergeCell ref="A56:D56"/>
    <mergeCell ref="A57:D57"/>
    <mergeCell ref="A59:H59"/>
    <mergeCell ref="A60:A61"/>
    <mergeCell ref="B60:B61"/>
    <mergeCell ref="C60:C61"/>
    <mergeCell ref="D60:D61"/>
    <mergeCell ref="E60:E61"/>
    <mergeCell ref="F60:F61"/>
    <mergeCell ref="G60:G61"/>
    <mergeCell ref="H60:H61"/>
  </mergeCells>
  <printOptions horizontalCentered="1"/>
  <pageMargins left="0.25" right="0.25" top="0.75" bottom="0.75" header="0.3" footer="0.3"/>
  <pageSetup paperSize="9" scale="43" fitToHeight="11" orientation="landscape" r:id="rId1"/>
  <headerFooter alignWithMargins="0">
    <oddFooter>&amp;CStrana &amp;P</oddFooter>
  </headerFooter>
  <rowBreaks count="3" manualBreakCount="3">
    <brk id="17" max="7" man="1"/>
    <brk id="33" max="7" man="1"/>
    <brk id="41" max="7" man="1"/>
  </rowBreaks>
  <colBreaks count="1" manualBreakCount="1">
    <brk id="89"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1"/>
  <sheetViews>
    <sheetView view="pageBreakPreview" topLeftCell="A58" zoomScale="50" zoomScaleNormal="70" zoomScaleSheetLayoutView="50" workbookViewId="0">
      <selection activeCell="G17" activeCellId="4" sqref="G13 G14 G15 G16 G17"/>
    </sheetView>
  </sheetViews>
  <sheetFormatPr defaultRowHeight="12.75" x14ac:dyDescent="0.2"/>
  <cols>
    <col min="1" max="1" width="40" style="4" customWidth="1"/>
    <col min="2" max="2" width="28" style="4" customWidth="1"/>
    <col min="3" max="3" width="26.5703125" style="6" customWidth="1"/>
    <col min="4" max="4" width="17.5703125" style="5" customWidth="1"/>
    <col min="5" max="7" width="20.42578125" style="12" customWidth="1"/>
    <col min="8" max="8" width="55.42578125" style="2" customWidth="1"/>
    <col min="9" max="16384" width="9.140625" style="2"/>
  </cols>
  <sheetData>
    <row r="1" spans="1:9" ht="31.5" customHeight="1" x14ac:dyDescent="0.2">
      <c r="A1" s="29" t="s">
        <v>15</v>
      </c>
      <c r="B1" s="225" t="s">
        <v>111</v>
      </c>
      <c r="C1" s="225"/>
      <c r="D1" s="225"/>
      <c r="H1" s="30" t="s">
        <v>40</v>
      </c>
    </row>
    <row r="3" spans="1:9" s="78" customFormat="1" ht="45" customHeight="1" x14ac:dyDescent="0.25">
      <c r="A3" s="62" t="s">
        <v>29</v>
      </c>
      <c r="B3" s="203" t="s">
        <v>134</v>
      </c>
      <c r="C3" s="203"/>
      <c r="D3" s="203"/>
      <c r="E3" s="203"/>
      <c r="F3" s="203"/>
      <c r="G3" s="203"/>
      <c r="H3" s="203"/>
      <c r="I3" s="89"/>
    </row>
    <row r="4" spans="1:9" s="7" customFormat="1" ht="26.25" hidden="1" customHeight="1" x14ac:dyDescent="0.25">
      <c r="A4" s="23"/>
      <c r="B4" s="191"/>
      <c r="C4" s="191"/>
      <c r="D4" s="191"/>
      <c r="E4" s="191"/>
      <c r="F4" s="80"/>
      <c r="G4" s="80"/>
    </row>
    <row r="5" spans="1:9" s="7" customFormat="1" ht="15.75" x14ac:dyDescent="0.25">
      <c r="A5" s="23"/>
      <c r="B5" s="191"/>
      <c r="C5" s="191"/>
      <c r="D5" s="191"/>
      <c r="E5" s="191"/>
      <c r="F5" s="80"/>
      <c r="G5" s="80"/>
    </row>
    <row r="6" spans="1:9" s="7" customFormat="1" ht="18" customHeight="1" x14ac:dyDescent="0.2">
      <c r="A6" s="192" t="s">
        <v>42</v>
      </c>
      <c r="B6" s="192"/>
      <c r="C6" s="192"/>
      <c r="D6" s="192"/>
      <c r="E6" s="192"/>
      <c r="F6" s="192"/>
      <c r="G6" s="192"/>
      <c r="H6" s="192"/>
    </row>
    <row r="7" spans="1:9" s="7" customFormat="1" ht="18" customHeight="1" thickBot="1" x14ac:dyDescent="0.25">
      <c r="A7" s="27"/>
      <c r="B7" s="27"/>
      <c r="C7" s="27"/>
      <c r="D7" s="27"/>
      <c r="E7" s="27"/>
      <c r="F7" s="79"/>
      <c r="G7" s="79"/>
      <c r="H7" s="8"/>
    </row>
    <row r="8" spans="1:9" ht="15" customHeight="1" thickBot="1" x14ac:dyDescent="0.25">
      <c r="A8" s="193" t="s">
        <v>28</v>
      </c>
      <c r="B8" s="194"/>
      <c r="C8" s="194"/>
      <c r="D8" s="194"/>
      <c r="E8" s="194"/>
      <c r="F8" s="195"/>
      <c r="G8" s="195"/>
      <c r="H8" s="196"/>
    </row>
    <row r="9" spans="1:9" s="25" customFormat="1" ht="15" customHeight="1" thickBot="1" x14ac:dyDescent="0.25">
      <c r="A9" s="197" t="s">
        <v>7</v>
      </c>
      <c r="B9" s="198"/>
      <c r="C9" s="198"/>
      <c r="D9" s="198"/>
      <c r="E9" s="198"/>
      <c r="F9" s="199"/>
      <c r="G9" s="199"/>
      <c r="H9" s="200"/>
    </row>
    <row r="10" spans="1:9" s="25" customFormat="1" ht="15" customHeight="1" x14ac:dyDescent="0.2">
      <c r="A10" s="201" t="s">
        <v>0</v>
      </c>
      <c r="B10" s="176" t="s">
        <v>24</v>
      </c>
      <c r="C10" s="176" t="s">
        <v>1</v>
      </c>
      <c r="D10" s="176" t="s">
        <v>2</v>
      </c>
      <c r="E10" s="176" t="s">
        <v>25</v>
      </c>
      <c r="F10" s="178" t="s">
        <v>46</v>
      </c>
      <c r="G10" s="178" t="s">
        <v>47</v>
      </c>
      <c r="H10" s="180" t="s">
        <v>37</v>
      </c>
    </row>
    <row r="11" spans="1:9" s="25" customFormat="1" ht="15" customHeight="1" thickBot="1" x14ac:dyDescent="0.25">
      <c r="A11" s="202"/>
      <c r="B11" s="177"/>
      <c r="C11" s="177"/>
      <c r="D11" s="177"/>
      <c r="E11" s="177"/>
      <c r="F11" s="179"/>
      <c r="G11" s="179"/>
      <c r="H11" s="181"/>
    </row>
    <row r="12" spans="1:9" s="26" customFormat="1" ht="15" customHeight="1" x14ac:dyDescent="0.25">
      <c r="A12" s="205" t="s">
        <v>8</v>
      </c>
      <c r="B12" s="206"/>
      <c r="C12" s="206"/>
      <c r="D12" s="206"/>
      <c r="E12" s="206"/>
      <c r="F12" s="207"/>
      <c r="G12" s="207"/>
      <c r="H12" s="208"/>
    </row>
    <row r="13" spans="1:9" s="1" customFormat="1" ht="105" customHeight="1" x14ac:dyDescent="0.2">
      <c r="A13" s="15" t="s">
        <v>112</v>
      </c>
      <c r="B13" s="28" t="s">
        <v>52</v>
      </c>
      <c r="C13" s="33">
        <v>12</v>
      </c>
      <c r="D13" s="38">
        <v>486.71800000000002</v>
      </c>
      <c r="E13" s="20">
        <f>C13*D13</f>
        <v>5840.616</v>
      </c>
      <c r="F13" s="20">
        <v>0</v>
      </c>
      <c r="G13" s="20">
        <v>5840.64</v>
      </c>
      <c r="H13" s="68" t="s">
        <v>217</v>
      </c>
    </row>
    <row r="14" spans="1:9" s="1" customFormat="1" ht="111" customHeight="1" x14ac:dyDescent="0.2">
      <c r="A14" s="15" t="s">
        <v>113</v>
      </c>
      <c r="B14" s="28" t="s">
        <v>52</v>
      </c>
      <c r="C14" s="33">
        <v>12</v>
      </c>
      <c r="D14" s="38">
        <v>486.71800000000002</v>
      </c>
      <c r="E14" s="20">
        <f t="shared" ref="E14:E18" si="0">C14*D14</f>
        <v>5840.616</v>
      </c>
      <c r="F14" s="20">
        <v>0</v>
      </c>
      <c r="G14" s="20">
        <v>5840.64</v>
      </c>
      <c r="H14" s="68" t="s">
        <v>217</v>
      </c>
    </row>
    <row r="15" spans="1:9" s="1" customFormat="1" ht="150" customHeight="1" x14ac:dyDescent="0.2">
      <c r="A15" s="15" t="s">
        <v>114</v>
      </c>
      <c r="B15" s="28" t="s">
        <v>52</v>
      </c>
      <c r="C15" s="33">
        <v>12</v>
      </c>
      <c r="D15" s="38">
        <v>202.79750000000001</v>
      </c>
      <c r="E15" s="20">
        <f t="shared" si="0"/>
        <v>2433.5700000000002</v>
      </c>
      <c r="F15" s="20">
        <v>0</v>
      </c>
      <c r="G15" s="20">
        <v>2433.5700000000002</v>
      </c>
      <c r="H15" s="68" t="s">
        <v>220</v>
      </c>
    </row>
    <row r="16" spans="1:9" s="1" customFormat="1" ht="150.75" customHeight="1" x14ac:dyDescent="0.2">
      <c r="A16" s="15" t="s">
        <v>115</v>
      </c>
      <c r="B16" s="28" t="s">
        <v>52</v>
      </c>
      <c r="C16" s="33">
        <v>12</v>
      </c>
      <c r="D16" s="38">
        <v>202.79750000000001</v>
      </c>
      <c r="E16" s="20">
        <f t="shared" si="0"/>
        <v>2433.5700000000002</v>
      </c>
      <c r="F16" s="20">
        <v>0</v>
      </c>
      <c r="G16" s="20">
        <v>2433.5700000000002</v>
      </c>
      <c r="H16" s="68" t="s">
        <v>220</v>
      </c>
    </row>
    <row r="17" spans="1:253" s="1" customFormat="1" ht="269.25" customHeight="1" x14ac:dyDescent="0.2">
      <c r="A17" s="15" t="s">
        <v>116</v>
      </c>
      <c r="B17" s="28" t="s">
        <v>52</v>
      </c>
      <c r="C17" s="33">
        <v>12</v>
      </c>
      <c r="D17" s="38">
        <v>32.450000000000003</v>
      </c>
      <c r="E17" s="20">
        <f t="shared" si="0"/>
        <v>389.40000000000003</v>
      </c>
      <c r="F17" s="20">
        <v>0</v>
      </c>
      <c r="G17" s="20">
        <v>389.4</v>
      </c>
      <c r="H17" s="68" t="s">
        <v>222</v>
      </c>
    </row>
    <row r="18" spans="1:253" s="1" customFormat="1" ht="33" customHeight="1" thickBot="1" x14ac:dyDescent="0.25">
      <c r="A18" s="173" t="s">
        <v>53</v>
      </c>
      <c r="B18" s="49" t="s">
        <v>52</v>
      </c>
      <c r="C18" s="50">
        <v>60</v>
      </c>
      <c r="D18" s="36">
        <v>4.8</v>
      </c>
      <c r="E18" s="51">
        <f t="shared" si="0"/>
        <v>288</v>
      </c>
      <c r="F18" s="51">
        <v>0</v>
      </c>
      <c r="G18" s="51">
        <v>288</v>
      </c>
      <c r="H18" s="73" t="s">
        <v>132</v>
      </c>
    </row>
    <row r="19" spans="1:253" s="9" customFormat="1" ht="14.25" thickBot="1" x14ac:dyDescent="0.25">
      <c r="A19" s="183" t="s">
        <v>9</v>
      </c>
      <c r="B19" s="184"/>
      <c r="C19" s="184"/>
      <c r="D19" s="184"/>
      <c r="E19" s="52">
        <f>SUM(E13:E18)</f>
        <v>17225.772000000001</v>
      </c>
      <c r="F19" s="52">
        <f>SUM(F13:F18)</f>
        <v>0</v>
      </c>
      <c r="G19" s="52">
        <f>SUM(G13:G18)</f>
        <v>17225.820000000003</v>
      </c>
      <c r="H19" s="70"/>
    </row>
    <row r="20" spans="1:253" s="26" customFormat="1" ht="15" customHeight="1" thickBot="1" x14ac:dyDescent="0.3">
      <c r="A20" s="187" t="s">
        <v>11</v>
      </c>
      <c r="B20" s="188"/>
      <c r="C20" s="188"/>
      <c r="D20" s="188"/>
      <c r="E20" s="188"/>
      <c r="F20" s="189"/>
      <c r="G20" s="189"/>
      <c r="H20" s="190"/>
      <c r="I20"/>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27"/>
    </row>
    <row r="21" spans="1:253" s="26" customFormat="1" ht="43.5" customHeight="1" x14ac:dyDescent="0.25">
      <c r="A21" s="121" t="s">
        <v>59</v>
      </c>
      <c r="B21" s="122" t="s">
        <v>58</v>
      </c>
      <c r="C21" s="122" t="s">
        <v>102</v>
      </c>
      <c r="D21" s="132">
        <v>20</v>
      </c>
      <c r="E21" s="124">
        <f t="shared" ref="E21:E24" si="1">C21*D21</f>
        <v>240</v>
      </c>
      <c r="F21" s="124">
        <v>240</v>
      </c>
      <c r="G21" s="134">
        <v>0</v>
      </c>
      <c r="H21" s="123" t="s">
        <v>129</v>
      </c>
      <c r="I21"/>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row>
    <row r="22" spans="1:253" s="26" customFormat="1" ht="44.25" customHeight="1" x14ac:dyDescent="0.25">
      <c r="A22" s="144" t="s">
        <v>56</v>
      </c>
      <c r="B22" s="145" t="s">
        <v>58</v>
      </c>
      <c r="C22" s="145" t="s">
        <v>102</v>
      </c>
      <c r="D22" s="148">
        <v>60</v>
      </c>
      <c r="E22" s="130">
        <f t="shared" si="1"/>
        <v>720</v>
      </c>
      <c r="F22" s="143">
        <v>720</v>
      </c>
      <c r="G22" s="147">
        <v>0</v>
      </c>
      <c r="H22" s="146" t="s">
        <v>129</v>
      </c>
      <c r="I22"/>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c r="IR22" s="127"/>
      <c r="IS22" s="127"/>
    </row>
    <row r="23" spans="1:253" s="26" customFormat="1" ht="45.75" customHeight="1" x14ac:dyDescent="0.25">
      <c r="A23" s="128" t="s">
        <v>101</v>
      </c>
      <c r="B23" s="129" t="s">
        <v>58</v>
      </c>
      <c r="C23" s="129" t="s">
        <v>102</v>
      </c>
      <c r="D23" s="133">
        <v>100</v>
      </c>
      <c r="E23" s="130">
        <f t="shared" si="1"/>
        <v>1200</v>
      </c>
      <c r="F23" s="130">
        <v>1200</v>
      </c>
      <c r="G23" s="135">
        <v>0</v>
      </c>
      <c r="H23" s="131" t="s">
        <v>129</v>
      </c>
      <c r="I23"/>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row>
    <row r="24" spans="1:253" s="26" customFormat="1" ht="41.25" customHeight="1" x14ac:dyDescent="0.25">
      <c r="A24" s="128" t="s">
        <v>57</v>
      </c>
      <c r="B24" s="129" t="s">
        <v>58</v>
      </c>
      <c r="C24" s="129" t="s">
        <v>102</v>
      </c>
      <c r="D24" s="133">
        <v>30</v>
      </c>
      <c r="E24" s="130">
        <f t="shared" si="1"/>
        <v>360</v>
      </c>
      <c r="F24" s="130">
        <v>360</v>
      </c>
      <c r="G24" s="135">
        <v>0</v>
      </c>
      <c r="H24" s="131" t="s">
        <v>128</v>
      </c>
      <c r="I24"/>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row>
    <row r="25" spans="1:253" s="32" customFormat="1" ht="14.25" thickBot="1" x14ac:dyDescent="0.25">
      <c r="A25" s="209" t="s">
        <v>9</v>
      </c>
      <c r="B25" s="210"/>
      <c r="C25" s="210"/>
      <c r="D25" s="210"/>
      <c r="E25" s="100">
        <f>SUM(E21:E24)</f>
        <v>2520</v>
      </c>
      <c r="F25" s="100">
        <f>SUM(F21:F24)</f>
        <v>2520</v>
      </c>
      <c r="G25" s="100">
        <f>SUM(G21:G24)</f>
        <v>0</v>
      </c>
      <c r="H25" s="101"/>
    </row>
    <row r="26" spans="1:253" s="26" customFormat="1" ht="15" customHeight="1" thickBot="1" x14ac:dyDescent="0.3">
      <c r="A26" s="205" t="s">
        <v>21</v>
      </c>
      <c r="B26" s="206"/>
      <c r="C26" s="206"/>
      <c r="D26" s="206"/>
      <c r="E26" s="206"/>
      <c r="F26" s="207"/>
      <c r="G26" s="207"/>
      <c r="H26" s="208"/>
      <c r="I26"/>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27"/>
    </row>
    <row r="27" spans="1:253" s="26" customFormat="1" ht="96" customHeight="1" x14ac:dyDescent="0.25">
      <c r="A27" s="117" t="s">
        <v>60</v>
      </c>
      <c r="B27" s="81" t="s">
        <v>65</v>
      </c>
      <c r="C27" s="82">
        <v>25</v>
      </c>
      <c r="D27" s="83">
        <v>270</v>
      </c>
      <c r="E27" s="84">
        <f t="shared" ref="E27:E31" si="2">C27*D27</f>
        <v>6750</v>
      </c>
      <c r="F27" s="84">
        <v>6750</v>
      </c>
      <c r="G27" s="84">
        <v>0</v>
      </c>
      <c r="H27" s="125" t="s">
        <v>190</v>
      </c>
      <c r="I27" s="6"/>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row>
    <row r="28" spans="1:253" s="26" customFormat="1" ht="99" customHeight="1" x14ac:dyDescent="0.25">
      <c r="A28" s="13" t="s">
        <v>104</v>
      </c>
      <c r="B28" s="44" t="s">
        <v>118</v>
      </c>
      <c r="C28" s="45">
        <v>30</v>
      </c>
      <c r="D28" s="31">
        <v>24</v>
      </c>
      <c r="E28" s="20">
        <f t="shared" si="2"/>
        <v>720</v>
      </c>
      <c r="F28" s="46">
        <v>720</v>
      </c>
      <c r="G28" s="46">
        <v>0</v>
      </c>
      <c r="H28" s="136" t="s">
        <v>180</v>
      </c>
      <c r="I28" s="6"/>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7"/>
      <c r="IP28" s="127"/>
      <c r="IQ28" s="127"/>
      <c r="IR28" s="127"/>
      <c r="IS28" s="127"/>
    </row>
    <row r="29" spans="1:253" s="26" customFormat="1" ht="101.25" customHeight="1" x14ac:dyDescent="0.25">
      <c r="A29" s="13" t="s">
        <v>103</v>
      </c>
      <c r="B29" s="44" t="s">
        <v>65</v>
      </c>
      <c r="C29" s="45">
        <v>30</v>
      </c>
      <c r="D29" s="31">
        <v>14.4</v>
      </c>
      <c r="E29" s="20">
        <f t="shared" si="2"/>
        <v>432</v>
      </c>
      <c r="F29" s="46">
        <v>432</v>
      </c>
      <c r="G29" s="46">
        <v>0</v>
      </c>
      <c r="H29" s="136" t="s">
        <v>178</v>
      </c>
      <c r="I29" s="6"/>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27"/>
      <c r="FU29" s="127"/>
      <c r="FV29" s="127"/>
      <c r="FW29" s="127"/>
      <c r="FX29" s="127"/>
      <c r="FY29" s="127"/>
      <c r="FZ29" s="127"/>
      <c r="GA29" s="127"/>
      <c r="GB29" s="127"/>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P29" s="127"/>
      <c r="HQ29" s="127"/>
      <c r="HR29" s="127"/>
      <c r="HS29" s="127"/>
      <c r="HT29" s="127"/>
      <c r="HU29" s="127"/>
      <c r="HV29" s="127"/>
      <c r="HW29" s="127"/>
      <c r="HX29" s="127"/>
      <c r="HY29" s="127"/>
      <c r="HZ29" s="127"/>
      <c r="IA29" s="127"/>
      <c r="IB29" s="127"/>
      <c r="IC29" s="127"/>
      <c r="ID29" s="127"/>
      <c r="IE29" s="127"/>
      <c r="IF29" s="127"/>
      <c r="IG29" s="127"/>
      <c r="IH29" s="127"/>
      <c r="II29" s="127"/>
      <c r="IJ29" s="127"/>
      <c r="IK29" s="127"/>
      <c r="IL29" s="127"/>
      <c r="IM29" s="127"/>
      <c r="IN29" s="127"/>
      <c r="IO29" s="127"/>
      <c r="IP29" s="127"/>
      <c r="IQ29" s="127"/>
      <c r="IR29" s="127"/>
      <c r="IS29" s="127"/>
    </row>
    <row r="30" spans="1:253" s="26" customFormat="1" ht="111" customHeight="1" x14ac:dyDescent="0.25">
      <c r="A30" s="13" t="s">
        <v>117</v>
      </c>
      <c r="B30" s="44" t="s">
        <v>66</v>
      </c>
      <c r="C30" s="45">
        <v>100</v>
      </c>
      <c r="D30" s="31">
        <v>25</v>
      </c>
      <c r="E30" s="20">
        <f t="shared" si="2"/>
        <v>2500</v>
      </c>
      <c r="F30" s="46">
        <v>2500</v>
      </c>
      <c r="G30" s="46">
        <v>0</v>
      </c>
      <c r="H30" s="136" t="s">
        <v>189</v>
      </c>
      <c r="I30" s="6"/>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c r="FH30" s="127"/>
      <c r="FI30" s="127"/>
      <c r="FJ30" s="127"/>
      <c r="FK30" s="127"/>
      <c r="FL30" s="127"/>
      <c r="FM30" s="127"/>
      <c r="FN30" s="127"/>
      <c r="FO30" s="127"/>
      <c r="FP30" s="127"/>
      <c r="FQ30" s="127"/>
      <c r="FR30" s="127"/>
      <c r="FS30" s="127"/>
      <c r="FT30" s="127"/>
      <c r="FU30" s="127"/>
      <c r="FV30" s="127"/>
      <c r="FW30" s="127"/>
      <c r="FX30" s="127"/>
      <c r="FY30" s="127"/>
      <c r="FZ30" s="127"/>
      <c r="GA30" s="127"/>
      <c r="GB30" s="127"/>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P30" s="127"/>
      <c r="HQ30" s="127"/>
      <c r="HR30" s="127"/>
      <c r="HS30" s="127"/>
      <c r="HT30" s="127"/>
      <c r="HU30" s="127"/>
      <c r="HV30" s="127"/>
      <c r="HW30" s="127"/>
      <c r="HX30" s="127"/>
      <c r="HY30" s="127"/>
      <c r="HZ30" s="127"/>
      <c r="IA30" s="127"/>
      <c r="IB30" s="127"/>
      <c r="IC30" s="127"/>
      <c r="ID30" s="127"/>
      <c r="IE30" s="127"/>
      <c r="IF30" s="127"/>
      <c r="IG30" s="127"/>
      <c r="IH30" s="127"/>
      <c r="II30" s="127"/>
      <c r="IJ30" s="127"/>
      <c r="IK30" s="127"/>
      <c r="IL30" s="127"/>
      <c r="IM30" s="127"/>
      <c r="IN30" s="127"/>
      <c r="IO30" s="127"/>
      <c r="IP30" s="127"/>
      <c r="IQ30" s="127"/>
      <c r="IR30" s="127"/>
      <c r="IS30" s="127"/>
    </row>
    <row r="31" spans="1:253" s="26" customFormat="1" ht="133.5" customHeight="1" thickBot="1" x14ac:dyDescent="0.3">
      <c r="A31" s="13" t="s">
        <v>105</v>
      </c>
      <c r="B31" s="44" t="s">
        <v>119</v>
      </c>
      <c r="C31" s="45">
        <v>1</v>
      </c>
      <c r="D31" s="31">
        <v>3600</v>
      </c>
      <c r="E31" s="20">
        <f t="shared" si="2"/>
        <v>3600</v>
      </c>
      <c r="F31" s="46">
        <v>3600</v>
      </c>
      <c r="G31" s="46">
        <v>0</v>
      </c>
      <c r="H31" s="136" t="s">
        <v>186</v>
      </c>
      <c r="I31" s="6"/>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c r="HR31" s="127"/>
      <c r="HS31" s="127"/>
      <c r="HT31" s="127"/>
      <c r="HU31" s="127"/>
      <c r="HV31" s="127"/>
      <c r="HW31" s="127"/>
      <c r="HX31" s="127"/>
      <c r="HY31" s="127"/>
      <c r="HZ31" s="127"/>
      <c r="IA31" s="127"/>
      <c r="IB31" s="127"/>
      <c r="IC31" s="127"/>
      <c r="ID31" s="127"/>
      <c r="IE31" s="127"/>
      <c r="IF31" s="127"/>
      <c r="IG31" s="127"/>
      <c r="IH31" s="127"/>
      <c r="II31" s="127"/>
      <c r="IJ31" s="127"/>
      <c r="IK31" s="127"/>
      <c r="IL31" s="127"/>
      <c r="IM31" s="127"/>
      <c r="IN31" s="127"/>
      <c r="IO31" s="127"/>
      <c r="IP31" s="127"/>
      <c r="IQ31" s="127"/>
      <c r="IR31" s="127"/>
      <c r="IS31" s="127"/>
    </row>
    <row r="32" spans="1:253" s="9" customFormat="1" ht="14.25" thickBot="1" x14ac:dyDescent="0.25">
      <c r="A32" s="183" t="s">
        <v>9</v>
      </c>
      <c r="B32" s="184"/>
      <c r="C32" s="184"/>
      <c r="D32" s="184"/>
      <c r="E32" s="52">
        <f>SUM(E27:E31)</f>
        <v>14002</v>
      </c>
      <c r="F32" s="52">
        <f>SUM(F27:F31)</f>
        <v>14002</v>
      </c>
      <c r="G32" s="52">
        <f>SUM(G26:G31)</f>
        <v>0</v>
      </c>
      <c r="H32" s="71"/>
      <c r="I32"/>
    </row>
    <row r="33" spans="1:253" s="26" customFormat="1" ht="15" customHeight="1" thickBot="1" x14ac:dyDescent="0.3">
      <c r="A33" s="187" t="s">
        <v>22</v>
      </c>
      <c r="B33" s="188"/>
      <c r="C33" s="188"/>
      <c r="D33" s="188"/>
      <c r="E33" s="188"/>
      <c r="F33" s="189"/>
      <c r="G33" s="189"/>
      <c r="H33" s="190"/>
      <c r="I33"/>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27"/>
    </row>
    <row r="34" spans="1:253" s="1" customFormat="1" ht="82.5" customHeight="1" x14ac:dyDescent="0.2">
      <c r="A34" s="13" t="s">
        <v>106</v>
      </c>
      <c r="B34" s="44" t="s">
        <v>58</v>
      </c>
      <c r="C34" s="45">
        <v>12</v>
      </c>
      <c r="D34" s="31">
        <v>125</v>
      </c>
      <c r="E34" s="46">
        <f>C34*D34</f>
        <v>1500</v>
      </c>
      <c r="F34" s="149">
        <v>0</v>
      </c>
      <c r="G34" s="92">
        <v>1500</v>
      </c>
      <c r="H34" s="72" t="s">
        <v>185</v>
      </c>
      <c r="I34" s="6"/>
    </row>
    <row r="35" spans="1:253" s="1" customFormat="1" ht="98.25" customHeight="1" x14ac:dyDescent="0.2">
      <c r="A35" s="24" t="s">
        <v>127</v>
      </c>
      <c r="B35" s="34" t="s">
        <v>52</v>
      </c>
      <c r="C35" s="35">
        <v>12</v>
      </c>
      <c r="D35" s="139">
        <v>66.666600000000003</v>
      </c>
      <c r="E35" s="46">
        <f t="shared" ref="E35:E39" si="3">C35*D35</f>
        <v>799.99919999999997</v>
      </c>
      <c r="F35" s="150">
        <v>0</v>
      </c>
      <c r="G35" s="93">
        <v>800</v>
      </c>
      <c r="H35" s="69" t="s">
        <v>196</v>
      </c>
      <c r="I35"/>
    </row>
    <row r="36" spans="1:253" s="1" customFormat="1" ht="84.75" customHeight="1" x14ac:dyDescent="0.2">
      <c r="A36" s="24" t="s">
        <v>68</v>
      </c>
      <c r="B36" s="34" t="s">
        <v>52</v>
      </c>
      <c r="C36" s="35">
        <v>12</v>
      </c>
      <c r="D36" s="139">
        <v>66.666600000000003</v>
      </c>
      <c r="E36" s="46">
        <f t="shared" si="3"/>
        <v>799.99919999999997</v>
      </c>
      <c r="F36" s="150">
        <v>0</v>
      </c>
      <c r="G36" s="93">
        <v>800</v>
      </c>
      <c r="H36" s="69" t="s">
        <v>125</v>
      </c>
      <c r="I36"/>
    </row>
    <row r="37" spans="1:253" s="1" customFormat="1" ht="136.5" customHeight="1" x14ac:dyDescent="0.2">
      <c r="A37" s="24" t="s">
        <v>69</v>
      </c>
      <c r="B37" s="34" t="s">
        <v>58</v>
      </c>
      <c r="C37" s="35">
        <v>12</v>
      </c>
      <c r="D37" s="139">
        <v>125</v>
      </c>
      <c r="E37" s="46">
        <f t="shared" si="3"/>
        <v>1500</v>
      </c>
      <c r="F37" s="150">
        <v>0</v>
      </c>
      <c r="G37" s="93">
        <v>1500</v>
      </c>
      <c r="H37" s="69" t="s">
        <v>197</v>
      </c>
      <c r="I37"/>
    </row>
    <row r="38" spans="1:253" s="1" customFormat="1" ht="97.5" customHeight="1" x14ac:dyDescent="0.2">
      <c r="A38" s="24" t="s">
        <v>107</v>
      </c>
      <c r="B38" s="34" t="s">
        <v>52</v>
      </c>
      <c r="C38" s="35">
        <v>5</v>
      </c>
      <c r="D38" s="139">
        <v>40</v>
      </c>
      <c r="E38" s="46">
        <f t="shared" si="3"/>
        <v>200</v>
      </c>
      <c r="F38" s="150">
        <v>200</v>
      </c>
      <c r="G38" s="93">
        <v>0</v>
      </c>
      <c r="H38" s="69" t="s">
        <v>198</v>
      </c>
      <c r="I38"/>
    </row>
    <row r="39" spans="1:253" s="1" customFormat="1" ht="112.5" customHeight="1" thickBot="1" x14ac:dyDescent="0.25">
      <c r="A39" s="24" t="s">
        <v>108</v>
      </c>
      <c r="B39" s="34" t="s">
        <v>58</v>
      </c>
      <c r="C39" s="35">
        <v>6</v>
      </c>
      <c r="D39" s="139">
        <v>33.332999999999998</v>
      </c>
      <c r="E39" s="46">
        <f t="shared" si="3"/>
        <v>199.99799999999999</v>
      </c>
      <c r="F39" s="150">
        <v>200</v>
      </c>
      <c r="G39" s="93">
        <v>0</v>
      </c>
      <c r="H39" s="69" t="s">
        <v>183</v>
      </c>
      <c r="I39"/>
    </row>
    <row r="40" spans="1:253" s="9" customFormat="1" ht="14.25" thickBot="1" x14ac:dyDescent="0.25">
      <c r="A40" s="226" t="s">
        <v>9</v>
      </c>
      <c r="B40" s="227"/>
      <c r="C40" s="227"/>
      <c r="D40" s="228"/>
      <c r="E40" s="52">
        <f>SUM(E34:E39)</f>
        <v>4999.9964</v>
      </c>
      <c r="F40" s="52">
        <f>SUM(F34:F39)</f>
        <v>400</v>
      </c>
      <c r="G40" s="52">
        <f>SUM(G34:G39)</f>
        <v>4600</v>
      </c>
      <c r="H40" s="72"/>
      <c r="I40"/>
    </row>
    <row r="41" spans="1:253" s="26" customFormat="1" ht="15.75" thickBot="1" x14ac:dyDescent="0.3">
      <c r="A41" s="216" t="s">
        <v>33</v>
      </c>
      <c r="B41" s="217"/>
      <c r="C41" s="217"/>
      <c r="D41" s="217"/>
      <c r="E41" s="217"/>
      <c r="F41" s="217"/>
      <c r="G41" s="217"/>
      <c r="H41" s="218"/>
      <c r="I41"/>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2"/>
      <c r="FP41" s="182"/>
      <c r="FQ41" s="182"/>
      <c r="FR41" s="182"/>
      <c r="FS41" s="182"/>
      <c r="FT41" s="182"/>
      <c r="FU41" s="182"/>
      <c r="FV41" s="182"/>
      <c r="FW41" s="182"/>
      <c r="FX41" s="182"/>
      <c r="FY41" s="182"/>
      <c r="FZ41" s="182"/>
      <c r="GA41" s="182"/>
      <c r="GB41" s="182"/>
      <c r="GC41" s="182"/>
      <c r="GD41" s="182"/>
      <c r="GE41" s="182"/>
      <c r="GF41" s="182"/>
      <c r="GG41" s="182"/>
      <c r="GH41" s="182"/>
      <c r="GI41" s="182"/>
      <c r="GJ41" s="182"/>
      <c r="GK41" s="182"/>
      <c r="GL41" s="182"/>
      <c r="GM41" s="182"/>
      <c r="GN41" s="182"/>
      <c r="GO41" s="182"/>
      <c r="GP41" s="182"/>
      <c r="GQ41" s="182"/>
      <c r="GR41" s="182"/>
      <c r="GS41" s="182"/>
      <c r="GT41" s="182"/>
      <c r="GU41" s="182"/>
      <c r="GV41" s="182"/>
      <c r="GW41" s="182"/>
      <c r="GX41" s="182"/>
      <c r="GY41" s="182"/>
      <c r="GZ41" s="182"/>
      <c r="HA41" s="182"/>
      <c r="HB41" s="182"/>
      <c r="HC41" s="182"/>
      <c r="HD41" s="182"/>
      <c r="HE41" s="182"/>
      <c r="HF41" s="182"/>
      <c r="HG41" s="182"/>
      <c r="HH41" s="182"/>
      <c r="HI41" s="182"/>
      <c r="HJ41" s="182"/>
      <c r="HK41" s="182"/>
      <c r="HL41" s="182"/>
      <c r="HM41" s="182"/>
      <c r="HN41" s="182"/>
      <c r="HO41" s="182"/>
      <c r="HP41" s="182"/>
      <c r="HQ41" s="182"/>
      <c r="HR41" s="182"/>
      <c r="HS41" s="182"/>
      <c r="HT41" s="182"/>
      <c r="HU41" s="182"/>
      <c r="HV41" s="182"/>
      <c r="HW41" s="182"/>
      <c r="HX41" s="182"/>
      <c r="HY41" s="182"/>
      <c r="HZ41" s="182"/>
      <c r="IA41" s="182"/>
      <c r="IB41" s="182"/>
      <c r="IC41" s="182"/>
      <c r="ID41" s="182"/>
      <c r="IE41" s="182"/>
      <c r="IF41" s="182"/>
      <c r="IG41" s="182"/>
      <c r="IH41" s="182"/>
      <c r="II41" s="182"/>
      <c r="IJ41" s="182"/>
      <c r="IK41" s="182"/>
      <c r="IL41" s="182"/>
      <c r="IM41" s="182"/>
      <c r="IN41" s="182"/>
      <c r="IO41" s="182"/>
      <c r="IP41" s="182"/>
      <c r="IQ41" s="182"/>
      <c r="IR41" s="182"/>
      <c r="IS41" s="127"/>
    </row>
    <row r="42" spans="1:253" s="1" customFormat="1" ht="128.25" customHeight="1" x14ac:dyDescent="0.2">
      <c r="A42" s="14" t="s">
        <v>109</v>
      </c>
      <c r="B42" s="28" t="s">
        <v>58</v>
      </c>
      <c r="C42" s="33">
        <v>12</v>
      </c>
      <c r="D42" s="38">
        <v>83.333299999999994</v>
      </c>
      <c r="E42" s="20">
        <f t="shared" ref="E42:E46" si="4">C42*D42</f>
        <v>999.99959999999987</v>
      </c>
      <c r="F42" s="20">
        <v>0</v>
      </c>
      <c r="G42" s="20">
        <v>1000</v>
      </c>
      <c r="H42" s="68" t="s">
        <v>204</v>
      </c>
    </row>
    <row r="43" spans="1:253" s="1" customFormat="1" ht="69.75" customHeight="1" x14ac:dyDescent="0.2">
      <c r="A43" s="14" t="s">
        <v>74</v>
      </c>
      <c r="B43" s="28" t="s">
        <v>67</v>
      </c>
      <c r="C43" s="33">
        <v>1</v>
      </c>
      <c r="D43" s="38">
        <v>400</v>
      </c>
      <c r="E43" s="20">
        <f t="shared" si="4"/>
        <v>400</v>
      </c>
      <c r="F43" s="20">
        <v>0</v>
      </c>
      <c r="G43" s="20">
        <v>400</v>
      </c>
      <c r="H43" s="68" t="s">
        <v>120</v>
      </c>
    </row>
    <row r="44" spans="1:253" s="1" customFormat="1" ht="84" customHeight="1" x14ac:dyDescent="0.2">
      <c r="A44" s="14" t="s">
        <v>75</v>
      </c>
      <c r="B44" s="28" t="s">
        <v>58</v>
      </c>
      <c r="C44" s="33">
        <v>12</v>
      </c>
      <c r="D44" s="38">
        <v>15</v>
      </c>
      <c r="E44" s="20">
        <f t="shared" si="4"/>
        <v>180</v>
      </c>
      <c r="F44" s="20">
        <v>0</v>
      </c>
      <c r="G44" s="20">
        <v>180</v>
      </c>
      <c r="H44" s="68" t="s">
        <v>205</v>
      </c>
    </row>
    <row r="45" spans="1:253" s="1" customFormat="1" ht="59.25" customHeight="1" x14ac:dyDescent="0.2">
      <c r="A45" s="14" t="s">
        <v>76</v>
      </c>
      <c r="B45" s="28" t="s">
        <v>52</v>
      </c>
      <c r="C45" s="33">
        <v>12</v>
      </c>
      <c r="D45" s="38">
        <v>41.666600000000003</v>
      </c>
      <c r="E45" s="20">
        <f t="shared" si="4"/>
        <v>499.99920000000003</v>
      </c>
      <c r="F45" s="20">
        <v>0</v>
      </c>
      <c r="G45" s="20">
        <v>500</v>
      </c>
      <c r="H45" s="68" t="s">
        <v>121</v>
      </c>
    </row>
    <row r="46" spans="1:253" s="1" customFormat="1" ht="123" customHeight="1" thickBot="1" x14ac:dyDescent="0.25">
      <c r="A46" s="119" t="s">
        <v>110</v>
      </c>
      <c r="B46" s="120" t="s">
        <v>52</v>
      </c>
      <c r="C46" s="85">
        <v>12</v>
      </c>
      <c r="D46" s="86">
        <v>41.66666</v>
      </c>
      <c r="E46" s="87">
        <f t="shared" si="4"/>
        <v>499.99991999999997</v>
      </c>
      <c r="F46" s="87">
        <v>75.77</v>
      </c>
      <c r="G46" s="87">
        <v>424.23</v>
      </c>
      <c r="H46" s="73" t="s">
        <v>187</v>
      </c>
    </row>
    <row r="47" spans="1:253" s="9" customFormat="1" ht="14.25" thickBot="1" x14ac:dyDescent="0.25">
      <c r="A47" s="226" t="s">
        <v>9</v>
      </c>
      <c r="B47" s="227"/>
      <c r="C47" s="227"/>
      <c r="D47" s="228"/>
      <c r="E47" s="52">
        <f>SUM(E42:E46)</f>
        <v>2579.9987199999996</v>
      </c>
      <c r="F47" s="52">
        <f>SUM(F42:F46)</f>
        <v>75.77</v>
      </c>
      <c r="G47" s="52">
        <f>SUM(G42:G46)</f>
        <v>2504.23</v>
      </c>
      <c r="H47" s="71"/>
    </row>
    <row r="48" spans="1:253" s="10" customFormat="1" ht="16.5" thickBot="1" x14ac:dyDescent="0.3">
      <c r="A48" s="229" t="s">
        <v>10</v>
      </c>
      <c r="B48" s="230"/>
      <c r="C48" s="230"/>
      <c r="D48" s="231"/>
      <c r="E48" s="64">
        <f>SUM(E19,E22,E25,E32,E40,E47)</f>
        <v>42047.767120000004</v>
      </c>
      <c r="F48" s="64">
        <f>SUM(F19,F22,F25,F32,F40,F47)</f>
        <v>17717.77</v>
      </c>
      <c r="G48" s="64">
        <f>SUM(G19,G22,G25,G32,G40,G47)</f>
        <v>24330.050000000003</v>
      </c>
      <c r="H48" s="74"/>
    </row>
    <row r="49" spans="1:8" s="10" customFormat="1" ht="20.100000000000001" hidden="1" customHeight="1" thickBot="1" x14ac:dyDescent="0.3">
      <c r="A49" s="185" t="s">
        <v>12</v>
      </c>
      <c r="B49" s="186"/>
      <c r="C49" s="186"/>
      <c r="D49" s="186"/>
      <c r="E49" s="186"/>
      <c r="F49" s="94"/>
      <c r="G49" s="94"/>
      <c r="H49" s="57"/>
    </row>
    <row r="50" spans="1:8" s="10" customFormat="1" ht="20.100000000000001" hidden="1" customHeight="1" thickBot="1" x14ac:dyDescent="0.3">
      <c r="A50" s="43" t="s">
        <v>0</v>
      </c>
      <c r="B50" s="40" t="s">
        <v>24</v>
      </c>
      <c r="C50" s="40" t="s">
        <v>1</v>
      </c>
      <c r="D50" s="40" t="s">
        <v>2</v>
      </c>
      <c r="E50" s="40" t="s">
        <v>25</v>
      </c>
      <c r="F50" s="95"/>
      <c r="G50" s="95"/>
      <c r="H50" s="42"/>
    </row>
    <row r="51" spans="1:8" s="10" customFormat="1" ht="14.25" hidden="1" customHeight="1" x14ac:dyDescent="0.25">
      <c r="A51" s="14" t="s">
        <v>18</v>
      </c>
      <c r="B51" s="28"/>
      <c r="C51" s="33"/>
      <c r="D51" s="38"/>
      <c r="E51" s="20">
        <f>C51*D51</f>
        <v>0</v>
      </c>
      <c r="F51" s="91"/>
      <c r="G51" s="91"/>
      <c r="H51" s="42"/>
    </row>
    <row r="52" spans="1:8" s="10" customFormat="1" ht="14.25" hidden="1" customHeight="1" x14ac:dyDescent="0.25">
      <c r="A52" s="14" t="s">
        <v>17</v>
      </c>
      <c r="B52" s="28"/>
      <c r="C52" s="33"/>
      <c r="D52" s="38"/>
      <c r="E52" s="20"/>
      <c r="F52" s="91"/>
      <c r="G52" s="91"/>
      <c r="H52" s="42"/>
    </row>
    <row r="53" spans="1:8" s="10" customFormat="1" ht="14.25" hidden="1" customHeight="1" x14ac:dyDescent="0.25">
      <c r="A53" s="14" t="s">
        <v>19</v>
      </c>
      <c r="B53" s="28"/>
      <c r="C53" s="33"/>
      <c r="D53" s="38"/>
      <c r="E53" s="20"/>
      <c r="F53" s="91"/>
      <c r="G53" s="91"/>
      <c r="H53" s="42"/>
    </row>
    <row r="54" spans="1:8" s="10" customFormat="1" ht="13.5" hidden="1" customHeight="1" thickBot="1" x14ac:dyDescent="0.3">
      <c r="A54" s="14" t="s">
        <v>20</v>
      </c>
      <c r="B54" s="28"/>
      <c r="C54" s="33"/>
      <c r="D54" s="38"/>
      <c r="E54" s="20">
        <f>C54*D54</f>
        <v>0</v>
      </c>
      <c r="F54" s="91"/>
      <c r="G54" s="91"/>
      <c r="H54" s="42"/>
    </row>
    <row r="55" spans="1:8" s="10" customFormat="1" ht="20.100000000000001" hidden="1" customHeight="1" thickBot="1" x14ac:dyDescent="0.3">
      <c r="A55" s="219" t="s">
        <v>13</v>
      </c>
      <c r="B55" s="220"/>
      <c r="C55" s="220"/>
      <c r="D55" s="220"/>
      <c r="E55" s="39">
        <f>SUM(E51:E54)</f>
        <v>0</v>
      </c>
      <c r="F55" s="96"/>
      <c r="G55" s="96"/>
      <c r="H55" s="42"/>
    </row>
    <row r="56" spans="1:8" s="10" customFormat="1" ht="20.100000000000001" hidden="1" customHeight="1" thickBot="1" x14ac:dyDescent="0.3">
      <c r="A56" s="221" t="s">
        <v>14</v>
      </c>
      <c r="B56" s="222"/>
      <c r="C56" s="222"/>
      <c r="D56" s="222"/>
      <c r="E56" s="41">
        <f>E48+E55</f>
        <v>42047.767120000004</v>
      </c>
      <c r="F56" s="97"/>
      <c r="G56" s="97"/>
      <c r="H56" s="42"/>
    </row>
    <row r="57" spans="1:8" s="10" customFormat="1" ht="20.100000000000001" hidden="1" customHeight="1" x14ac:dyDescent="0.25">
      <c r="A57" s="58"/>
      <c r="B57" s="59"/>
      <c r="C57" s="59"/>
      <c r="D57" s="59"/>
      <c r="E57" s="60"/>
      <c r="F57" s="98"/>
      <c r="G57" s="98"/>
      <c r="H57" s="61"/>
    </row>
    <row r="58" spans="1:8" s="10" customFormat="1" ht="15" customHeight="1" thickBot="1" x14ac:dyDescent="0.3">
      <c r="A58" s="232" t="s">
        <v>12</v>
      </c>
      <c r="B58" s="233"/>
      <c r="C58" s="233"/>
      <c r="D58" s="233"/>
      <c r="E58" s="233"/>
      <c r="F58" s="233"/>
      <c r="G58" s="233"/>
      <c r="H58" s="234"/>
    </row>
    <row r="59" spans="1:8" s="10" customFormat="1" ht="15" customHeight="1" x14ac:dyDescent="0.25">
      <c r="A59" s="201" t="s">
        <v>0</v>
      </c>
      <c r="B59" s="176" t="s">
        <v>24</v>
      </c>
      <c r="C59" s="176" t="s">
        <v>1</v>
      </c>
      <c r="D59" s="176" t="s">
        <v>2</v>
      </c>
      <c r="E59" s="176" t="s">
        <v>25</v>
      </c>
      <c r="F59" s="178" t="s">
        <v>46</v>
      </c>
      <c r="G59" s="178" t="s">
        <v>47</v>
      </c>
      <c r="H59" s="180" t="s">
        <v>37</v>
      </c>
    </row>
    <row r="60" spans="1:8" s="10" customFormat="1" ht="15" customHeight="1" thickBot="1" x14ac:dyDescent="0.3">
      <c r="A60" s="202"/>
      <c r="B60" s="177"/>
      <c r="C60" s="177"/>
      <c r="D60" s="177"/>
      <c r="E60" s="177"/>
      <c r="F60" s="179"/>
      <c r="G60" s="179"/>
      <c r="H60" s="181"/>
    </row>
    <row r="61" spans="1:8" s="1" customFormat="1" ht="15" thickBot="1" x14ac:dyDescent="0.25">
      <c r="A61" s="187" t="s">
        <v>34</v>
      </c>
      <c r="B61" s="188"/>
      <c r="C61" s="188"/>
      <c r="D61" s="188"/>
      <c r="E61" s="188"/>
      <c r="F61" s="189"/>
      <c r="G61" s="189"/>
      <c r="H61" s="190"/>
    </row>
    <row r="62" spans="1:8" s="10" customFormat="1" ht="15" customHeight="1" thickBot="1" x14ac:dyDescent="0.3">
      <c r="A62" s="48"/>
      <c r="B62" s="49"/>
      <c r="C62" s="50"/>
      <c r="D62" s="36"/>
      <c r="E62" s="51">
        <f>C62*D62</f>
        <v>0</v>
      </c>
      <c r="F62" s="90"/>
      <c r="G62" s="90"/>
      <c r="H62" s="70"/>
    </row>
    <row r="63" spans="1:8" s="10" customFormat="1" ht="15" customHeight="1" thickBot="1" x14ac:dyDescent="0.3">
      <c r="A63" s="183" t="s">
        <v>9</v>
      </c>
      <c r="B63" s="184"/>
      <c r="C63" s="184"/>
      <c r="D63" s="184"/>
      <c r="E63" s="52">
        <f>SUM(E62:E62)</f>
        <v>0</v>
      </c>
      <c r="F63" s="52">
        <f t="shared" ref="F63:G63" si="5">SUM(F62:F62)</f>
        <v>0</v>
      </c>
      <c r="G63" s="52">
        <f t="shared" si="5"/>
        <v>0</v>
      </c>
      <c r="H63" s="70"/>
    </row>
    <row r="64" spans="1:8" s="9" customFormat="1" ht="15" thickBot="1" x14ac:dyDescent="0.25">
      <c r="A64" s="187" t="s">
        <v>30</v>
      </c>
      <c r="B64" s="188"/>
      <c r="C64" s="188"/>
      <c r="D64" s="188"/>
      <c r="E64" s="188"/>
      <c r="F64" s="189"/>
      <c r="G64" s="189"/>
      <c r="H64" s="190"/>
    </row>
    <row r="65" spans="1:9" s="7" customFormat="1" ht="13.5" thickBot="1" x14ac:dyDescent="0.25">
      <c r="A65" s="48"/>
      <c r="B65" s="49"/>
      <c r="C65" s="50"/>
      <c r="D65" s="36"/>
      <c r="E65" s="51">
        <f>C65*D65</f>
        <v>0</v>
      </c>
      <c r="F65" s="90"/>
      <c r="G65" s="90"/>
      <c r="H65" s="70"/>
    </row>
    <row r="66" spans="1:9" s="7" customFormat="1" ht="12.75" customHeight="1" thickBot="1" x14ac:dyDescent="0.25">
      <c r="A66" s="183" t="s">
        <v>9</v>
      </c>
      <c r="B66" s="184"/>
      <c r="C66" s="184"/>
      <c r="D66" s="184"/>
      <c r="E66" s="52">
        <f>SUM(E65:E65)</f>
        <v>0</v>
      </c>
      <c r="F66" s="52">
        <f t="shared" ref="F66:G66" si="6">SUM(F65:F65)</f>
        <v>0</v>
      </c>
      <c r="G66" s="52">
        <f t="shared" si="6"/>
        <v>0</v>
      </c>
      <c r="H66" s="70"/>
    </row>
    <row r="67" spans="1:9" s="7" customFormat="1" ht="15" customHeight="1" thickBot="1" x14ac:dyDescent="0.25">
      <c r="A67" s="216" t="s">
        <v>35</v>
      </c>
      <c r="B67" s="217"/>
      <c r="C67" s="217"/>
      <c r="D67" s="217"/>
      <c r="E67" s="217"/>
      <c r="F67" s="217"/>
      <c r="G67" s="217"/>
      <c r="H67" s="218"/>
    </row>
    <row r="68" spans="1:9" s="7" customFormat="1" ht="13.5" thickBot="1" x14ac:dyDescent="0.25">
      <c r="A68" s="48"/>
      <c r="B68" s="49"/>
      <c r="C68" s="50"/>
      <c r="D68" s="36"/>
      <c r="E68" s="51">
        <f>C68*D68</f>
        <v>0</v>
      </c>
      <c r="F68" s="90"/>
      <c r="G68" s="90"/>
      <c r="H68" s="70"/>
    </row>
    <row r="69" spans="1:9" ht="14.25" thickBot="1" x14ac:dyDescent="0.25">
      <c r="A69" s="183" t="s">
        <v>9</v>
      </c>
      <c r="B69" s="184"/>
      <c r="C69" s="184"/>
      <c r="D69" s="184"/>
      <c r="E69" s="52">
        <f>SUM(E68:E68)</f>
        <v>0</v>
      </c>
      <c r="F69" s="52">
        <f t="shared" ref="F69:G69" si="7">SUM(F68:F68)</f>
        <v>0</v>
      </c>
      <c r="G69" s="52">
        <f t="shared" si="7"/>
        <v>0</v>
      </c>
      <c r="H69" s="70"/>
    </row>
    <row r="70" spans="1:9" ht="15" thickBot="1" x14ac:dyDescent="0.25">
      <c r="A70" s="187" t="s">
        <v>36</v>
      </c>
      <c r="B70" s="188"/>
      <c r="C70" s="188"/>
      <c r="D70" s="188"/>
      <c r="E70" s="188"/>
      <c r="F70" s="189"/>
      <c r="G70" s="189"/>
      <c r="H70" s="190"/>
    </row>
    <row r="71" spans="1:9" ht="13.5" thickBot="1" x14ac:dyDescent="0.25">
      <c r="A71" s="13"/>
      <c r="B71" s="44"/>
      <c r="C71" s="45"/>
      <c r="D71" s="37"/>
      <c r="E71" s="53">
        <f>D71*C71</f>
        <v>0</v>
      </c>
      <c r="F71" s="99"/>
      <c r="G71" s="99"/>
      <c r="H71" s="70"/>
      <c r="I71" s="88"/>
    </row>
    <row r="72" spans="1:9" ht="14.25" thickBot="1" x14ac:dyDescent="0.25">
      <c r="A72" s="183" t="s">
        <v>9</v>
      </c>
      <c r="B72" s="184"/>
      <c r="C72" s="184"/>
      <c r="D72" s="184"/>
      <c r="E72" s="52">
        <f>SUM(E71:E71)</f>
        <v>0</v>
      </c>
      <c r="F72" s="52">
        <f t="shared" ref="F72:G72" si="8">SUM(F71:F71)</f>
        <v>0</v>
      </c>
      <c r="G72" s="52">
        <f t="shared" si="8"/>
        <v>0</v>
      </c>
      <c r="H72" s="70"/>
    </row>
    <row r="73" spans="1:9" ht="15" thickBot="1" x14ac:dyDescent="0.25">
      <c r="A73" s="187" t="s">
        <v>31</v>
      </c>
      <c r="B73" s="188"/>
      <c r="C73" s="188"/>
      <c r="D73" s="188"/>
      <c r="E73" s="188"/>
      <c r="F73" s="189"/>
      <c r="G73" s="189"/>
      <c r="H73" s="190"/>
    </row>
    <row r="74" spans="1:9" ht="15.75" thickBot="1" x14ac:dyDescent="0.25">
      <c r="A74" s="103"/>
      <c r="B74" s="104"/>
      <c r="C74" s="45"/>
      <c r="D74" s="37"/>
      <c r="E74" s="53">
        <f>D74*C74</f>
        <v>0</v>
      </c>
      <c r="F74" s="99">
        <f>E74</f>
        <v>0</v>
      </c>
      <c r="G74" s="99"/>
      <c r="H74" s="102"/>
      <c r="I74" s="6"/>
    </row>
    <row r="75" spans="1:9" ht="14.25" thickBot="1" x14ac:dyDescent="0.25">
      <c r="A75" s="183" t="s">
        <v>9</v>
      </c>
      <c r="B75" s="184"/>
      <c r="C75" s="184"/>
      <c r="D75" s="184"/>
      <c r="E75" s="76">
        <f>SUM(E74)</f>
        <v>0</v>
      </c>
      <c r="F75" s="76">
        <f t="shared" ref="F75:G75" si="9">SUM(F74)</f>
        <v>0</v>
      </c>
      <c r="G75" s="76">
        <f t="shared" si="9"/>
        <v>0</v>
      </c>
      <c r="H75" s="70"/>
    </row>
    <row r="76" spans="1:9" ht="15" thickBot="1" x14ac:dyDescent="0.25">
      <c r="A76" s="187" t="s">
        <v>32</v>
      </c>
      <c r="B76" s="188"/>
      <c r="C76" s="188"/>
      <c r="D76" s="188"/>
      <c r="E76" s="188"/>
      <c r="F76" s="189"/>
      <c r="G76" s="189"/>
      <c r="H76" s="190"/>
    </row>
    <row r="77" spans="1:9" ht="13.5" thickBot="1" x14ac:dyDescent="0.25">
      <c r="A77" s="24"/>
      <c r="B77" s="54"/>
      <c r="C77" s="55"/>
      <c r="D77" s="56"/>
      <c r="E77" s="55">
        <f>C77*D77</f>
        <v>0</v>
      </c>
      <c r="F77" s="90"/>
      <c r="G77" s="90"/>
      <c r="H77" s="70"/>
    </row>
    <row r="78" spans="1:9" ht="14.25" thickBot="1" x14ac:dyDescent="0.25">
      <c r="A78" s="183" t="s">
        <v>9</v>
      </c>
      <c r="B78" s="184"/>
      <c r="C78" s="184"/>
      <c r="D78" s="184"/>
      <c r="E78" s="52">
        <f>SUM(E77:E77)</f>
        <v>0</v>
      </c>
      <c r="F78" s="52">
        <f t="shared" ref="F78:G78" si="10">SUM(F77:F77)</f>
        <v>0</v>
      </c>
      <c r="G78" s="52">
        <f t="shared" si="10"/>
        <v>0</v>
      </c>
      <c r="H78" s="70"/>
    </row>
    <row r="79" spans="1:9" ht="16.5" thickBot="1" x14ac:dyDescent="0.25">
      <c r="A79" s="214" t="s">
        <v>13</v>
      </c>
      <c r="B79" s="215"/>
      <c r="C79" s="215"/>
      <c r="D79" s="215"/>
      <c r="E79" s="64">
        <f>SUM(E63,E66,E69,E72,E75,E78)</f>
        <v>0</v>
      </c>
      <c r="F79" s="64">
        <f t="shared" ref="F79:G79" si="11">SUM(F63,F66,F69,F72,F75,F78)</f>
        <v>0</v>
      </c>
      <c r="G79" s="64">
        <f t="shared" si="11"/>
        <v>0</v>
      </c>
      <c r="H79" s="74"/>
    </row>
    <row r="80" spans="1:9" ht="20.25" thickBot="1" x14ac:dyDescent="0.3">
      <c r="A80" s="211" t="s">
        <v>14</v>
      </c>
      <c r="B80" s="212"/>
      <c r="C80" s="212"/>
      <c r="D80" s="212"/>
      <c r="E80" s="63">
        <f>E48+E79</f>
        <v>42047.767120000004</v>
      </c>
      <c r="F80" s="63">
        <f t="shared" ref="F80:G80" si="12">F48+F79</f>
        <v>17717.77</v>
      </c>
      <c r="G80" s="63">
        <f t="shared" si="12"/>
        <v>24330.050000000003</v>
      </c>
      <c r="H80" s="75"/>
    </row>
    <row r="81" spans="1:8" ht="13.5" x14ac:dyDescent="0.2">
      <c r="A81" s="17"/>
      <c r="B81" s="16"/>
      <c r="C81" s="18"/>
      <c r="D81" s="18"/>
      <c r="E81" s="19"/>
      <c r="F81" s="19"/>
      <c r="G81" s="19"/>
      <c r="H81" s="9"/>
    </row>
    <row r="82" spans="1:8" ht="13.5" x14ac:dyDescent="0.25">
      <c r="A82" s="21" t="s">
        <v>3</v>
      </c>
      <c r="B82" s="3"/>
      <c r="C82" s="3"/>
      <c r="D82" s="3"/>
      <c r="E82" s="11"/>
      <c r="F82" s="11"/>
      <c r="G82" s="11"/>
      <c r="H82" s="3"/>
    </row>
    <row r="83" spans="1:8" x14ac:dyDescent="0.2">
      <c r="A83" s="213" t="s">
        <v>23</v>
      </c>
      <c r="B83" s="213"/>
      <c r="C83" s="213"/>
      <c r="D83" s="213"/>
      <c r="E83" s="213"/>
      <c r="F83" s="78"/>
      <c r="G83" s="78"/>
      <c r="H83" s="3"/>
    </row>
    <row r="84" spans="1:8" x14ac:dyDescent="0.2">
      <c r="A84" s="213" t="s">
        <v>4</v>
      </c>
      <c r="B84" s="213"/>
      <c r="C84" s="213"/>
      <c r="D84" s="213"/>
      <c r="E84" s="213"/>
      <c r="F84" s="78"/>
      <c r="G84" s="78"/>
      <c r="H84" s="3"/>
    </row>
    <row r="85" spans="1:8" ht="3" customHeight="1" x14ac:dyDescent="0.2">
      <c r="A85" s="3"/>
      <c r="B85" s="3"/>
      <c r="C85" s="3"/>
      <c r="D85" s="3"/>
      <c r="E85" s="11"/>
      <c r="F85" s="11"/>
      <c r="G85" s="11"/>
      <c r="H85" s="3"/>
    </row>
    <row r="86" spans="1:8" ht="18" customHeight="1" x14ac:dyDescent="0.2">
      <c r="A86" s="22"/>
    </row>
    <row r="88" spans="1:8" s="66" customFormat="1" ht="15.75" x14ac:dyDescent="0.25">
      <c r="A88" s="65" t="s">
        <v>27</v>
      </c>
      <c r="B88" s="65"/>
      <c r="C88" s="65"/>
      <c r="D88" s="65"/>
      <c r="E88" s="65"/>
      <c r="F88" s="65"/>
      <c r="G88" s="65"/>
    </row>
    <row r="89" spans="1:8" s="66" customFormat="1" ht="15.75" x14ac:dyDescent="0.25">
      <c r="A89" s="65"/>
      <c r="B89" s="65"/>
      <c r="C89" s="65"/>
      <c r="D89" s="65"/>
      <c r="E89" s="65"/>
      <c r="F89" s="65"/>
      <c r="G89" s="65"/>
    </row>
    <row r="90" spans="1:8" s="66" customFormat="1" ht="15.75" x14ac:dyDescent="0.25">
      <c r="A90" s="65" t="s">
        <v>26</v>
      </c>
      <c r="B90" s="65"/>
      <c r="C90" s="65"/>
      <c r="D90" s="65"/>
      <c r="E90" s="67" t="s">
        <v>5</v>
      </c>
      <c r="F90" s="67"/>
      <c r="G90" s="67"/>
    </row>
    <row r="91" spans="1:8" s="66" customFormat="1" ht="15.75" x14ac:dyDescent="0.25">
      <c r="A91" s="65"/>
      <c r="B91" s="65"/>
      <c r="C91" s="65"/>
      <c r="D91" s="65"/>
      <c r="E91" s="65"/>
      <c r="F91" s="65"/>
      <c r="G91" s="65"/>
    </row>
  </sheetData>
  <mergeCells count="250">
    <mergeCell ref="A84:E84"/>
    <mergeCell ref="A70:H70"/>
    <mergeCell ref="A72:D72"/>
    <mergeCell ref="A73:H73"/>
    <mergeCell ref="A75:D75"/>
    <mergeCell ref="A76:H76"/>
    <mergeCell ref="A78:D78"/>
    <mergeCell ref="A61:H61"/>
    <mergeCell ref="A63:D63"/>
    <mergeCell ref="A64:H64"/>
    <mergeCell ref="A66:D66"/>
    <mergeCell ref="A67:H67"/>
    <mergeCell ref="A69:D69"/>
    <mergeCell ref="A79:D79"/>
    <mergeCell ref="A80:D80"/>
    <mergeCell ref="A83:E83"/>
    <mergeCell ref="A49:E49"/>
    <mergeCell ref="A55:D55"/>
    <mergeCell ref="A56:D56"/>
    <mergeCell ref="A58:H58"/>
    <mergeCell ref="A59:A60"/>
    <mergeCell ref="B59:B60"/>
    <mergeCell ref="C59:C60"/>
    <mergeCell ref="D59:D60"/>
    <mergeCell ref="E59:E60"/>
    <mergeCell ref="H59:H60"/>
    <mergeCell ref="F59:F60"/>
    <mergeCell ref="G59:G60"/>
    <mergeCell ref="HJ41:HN41"/>
    <mergeCell ref="HO41:HS41"/>
    <mergeCell ref="HT41:HX41"/>
    <mergeCell ref="HY41:IC41"/>
    <mergeCell ref="ID41:IH41"/>
    <mergeCell ref="II41:IM41"/>
    <mergeCell ref="IN41:IR41"/>
    <mergeCell ref="A47:D47"/>
    <mergeCell ref="A48:D48"/>
    <mergeCell ref="FQ41:FU41"/>
    <mergeCell ref="FV41:FZ41"/>
    <mergeCell ref="GA41:GE41"/>
    <mergeCell ref="GF41:GJ41"/>
    <mergeCell ref="GK41:GO41"/>
    <mergeCell ref="GP41:GT41"/>
    <mergeCell ref="GU41:GY41"/>
    <mergeCell ref="GZ41:HD41"/>
    <mergeCell ref="HE41:HI41"/>
    <mergeCell ref="DX41:EB41"/>
    <mergeCell ref="EC41:EG41"/>
    <mergeCell ref="EH41:EL41"/>
    <mergeCell ref="EM41:EQ41"/>
    <mergeCell ref="ER41:EV41"/>
    <mergeCell ref="EW41:FA41"/>
    <mergeCell ref="FB41:FF41"/>
    <mergeCell ref="FG41:FK41"/>
    <mergeCell ref="FL41:FP41"/>
    <mergeCell ref="CE41:CI41"/>
    <mergeCell ref="CJ41:CN41"/>
    <mergeCell ref="CO41:CS41"/>
    <mergeCell ref="CT41:CX41"/>
    <mergeCell ref="CY41:DC41"/>
    <mergeCell ref="DD41:DH41"/>
    <mergeCell ref="DI41:DM41"/>
    <mergeCell ref="DN41:DR41"/>
    <mergeCell ref="DS41:DW41"/>
    <mergeCell ref="HJ33:HN33"/>
    <mergeCell ref="HO33:HS33"/>
    <mergeCell ref="HT33:HX33"/>
    <mergeCell ref="HY33:IC33"/>
    <mergeCell ref="ID33:IH33"/>
    <mergeCell ref="II33:IM33"/>
    <mergeCell ref="IN33:IR33"/>
    <mergeCell ref="A40:D40"/>
    <mergeCell ref="A41:H41"/>
    <mergeCell ref="J41:L41"/>
    <mergeCell ref="M41:Q41"/>
    <mergeCell ref="R41:V41"/>
    <mergeCell ref="W41:AA41"/>
    <mergeCell ref="AB41:AF41"/>
    <mergeCell ref="AG41:AK41"/>
    <mergeCell ref="AL41:AP41"/>
    <mergeCell ref="AQ41:AU41"/>
    <mergeCell ref="AV41:AZ41"/>
    <mergeCell ref="BA41:BE41"/>
    <mergeCell ref="BF41:BJ41"/>
    <mergeCell ref="BK41:BO41"/>
    <mergeCell ref="BP41:BT41"/>
    <mergeCell ref="BU41:BY41"/>
    <mergeCell ref="BZ41:CD41"/>
    <mergeCell ref="FQ33:FU33"/>
    <mergeCell ref="FV33:FZ33"/>
    <mergeCell ref="GA33:GE33"/>
    <mergeCell ref="GF33:GJ33"/>
    <mergeCell ref="GK33:GO33"/>
    <mergeCell ref="GP33:GT33"/>
    <mergeCell ref="GU33:GY33"/>
    <mergeCell ref="GZ33:HD33"/>
    <mergeCell ref="HE33:HI33"/>
    <mergeCell ref="DX33:EB33"/>
    <mergeCell ref="EC33:EG33"/>
    <mergeCell ref="EH33:EL33"/>
    <mergeCell ref="EM33:EQ33"/>
    <mergeCell ref="ER33:EV33"/>
    <mergeCell ref="EW33:FA33"/>
    <mergeCell ref="FB33:FF33"/>
    <mergeCell ref="FG33:FK33"/>
    <mergeCell ref="FL33:FP33"/>
    <mergeCell ref="CE33:CI33"/>
    <mergeCell ref="CJ33:CN33"/>
    <mergeCell ref="CO33:CS33"/>
    <mergeCell ref="CT33:CX33"/>
    <mergeCell ref="CY33:DC33"/>
    <mergeCell ref="DD33:DH33"/>
    <mergeCell ref="DI33:DM33"/>
    <mergeCell ref="DN33:DR33"/>
    <mergeCell ref="DS33:DW33"/>
    <mergeCell ref="HJ26:HN26"/>
    <mergeCell ref="HO26:HS26"/>
    <mergeCell ref="HT26:HX26"/>
    <mergeCell ref="HY26:IC26"/>
    <mergeCell ref="ID26:IH26"/>
    <mergeCell ref="II26:IM26"/>
    <mergeCell ref="IN26:IR26"/>
    <mergeCell ref="A32:D32"/>
    <mergeCell ref="A33:H33"/>
    <mergeCell ref="J33:L33"/>
    <mergeCell ref="M33:Q33"/>
    <mergeCell ref="R33:V33"/>
    <mergeCell ref="W33:AA33"/>
    <mergeCell ref="AB33:AF33"/>
    <mergeCell ref="AG33:AK33"/>
    <mergeCell ref="AL33:AP33"/>
    <mergeCell ref="AQ33:AU33"/>
    <mergeCell ref="AV33:AZ33"/>
    <mergeCell ref="BA33:BE33"/>
    <mergeCell ref="BF33:BJ33"/>
    <mergeCell ref="BK33:BO33"/>
    <mergeCell ref="BP33:BT33"/>
    <mergeCell ref="BU33:BY33"/>
    <mergeCell ref="BZ33:CD33"/>
    <mergeCell ref="FQ26:FU26"/>
    <mergeCell ref="FV26:FZ26"/>
    <mergeCell ref="GA26:GE26"/>
    <mergeCell ref="GF26:GJ26"/>
    <mergeCell ref="GK26:GO26"/>
    <mergeCell ref="GP26:GT26"/>
    <mergeCell ref="GU26:GY26"/>
    <mergeCell ref="GZ26:HD26"/>
    <mergeCell ref="HE26:HI26"/>
    <mergeCell ref="DX26:EB26"/>
    <mergeCell ref="EC26:EG26"/>
    <mergeCell ref="EH26:EL26"/>
    <mergeCell ref="EM26:EQ26"/>
    <mergeCell ref="ER26:EV26"/>
    <mergeCell ref="EW26:FA26"/>
    <mergeCell ref="FB26:FF26"/>
    <mergeCell ref="FG26:FK26"/>
    <mergeCell ref="FL26:FP26"/>
    <mergeCell ref="CE26:CI26"/>
    <mergeCell ref="CJ26:CN26"/>
    <mergeCell ref="CO26:CS26"/>
    <mergeCell ref="CT26:CX26"/>
    <mergeCell ref="CY26:DC26"/>
    <mergeCell ref="DD26:DH26"/>
    <mergeCell ref="DI26:DM26"/>
    <mergeCell ref="DN26:DR26"/>
    <mergeCell ref="DS26:DW26"/>
    <mergeCell ref="A25:D25"/>
    <mergeCell ref="A26:H26"/>
    <mergeCell ref="J26:L26"/>
    <mergeCell ref="M26:Q26"/>
    <mergeCell ref="R26:V26"/>
    <mergeCell ref="W26:AA26"/>
    <mergeCell ref="AB26:AF26"/>
    <mergeCell ref="AG26:AK26"/>
    <mergeCell ref="AL26:AP26"/>
    <mergeCell ref="AQ26:AU26"/>
    <mergeCell ref="AV26:AZ26"/>
    <mergeCell ref="BA26:BE26"/>
    <mergeCell ref="BF26:BJ26"/>
    <mergeCell ref="BK26:BO26"/>
    <mergeCell ref="BP26:BT26"/>
    <mergeCell ref="BU26:BY26"/>
    <mergeCell ref="BZ26:CD26"/>
    <mergeCell ref="HJ20:HN20"/>
    <mergeCell ref="DX20:EB20"/>
    <mergeCell ref="EC20:EG20"/>
    <mergeCell ref="EH20:EL20"/>
    <mergeCell ref="EM20:EQ20"/>
    <mergeCell ref="ER20:EV20"/>
    <mergeCell ref="EW20:FA20"/>
    <mergeCell ref="FB20:FF20"/>
    <mergeCell ref="FG20:FK20"/>
    <mergeCell ref="FL20:FP20"/>
    <mergeCell ref="CE20:CI20"/>
    <mergeCell ref="CJ20:CN20"/>
    <mergeCell ref="CO20:CS20"/>
    <mergeCell ref="CT20:CX20"/>
    <mergeCell ref="CY20:DC20"/>
    <mergeCell ref="DD20:DH20"/>
    <mergeCell ref="HO20:HS20"/>
    <mergeCell ref="HT20:HX20"/>
    <mergeCell ref="HY20:IC20"/>
    <mergeCell ref="ID20:IH20"/>
    <mergeCell ref="II20:IM20"/>
    <mergeCell ref="IN20:IR20"/>
    <mergeCell ref="FQ20:FU20"/>
    <mergeCell ref="FV20:FZ20"/>
    <mergeCell ref="GA20:GE20"/>
    <mergeCell ref="GF20:GJ20"/>
    <mergeCell ref="GK20:GO20"/>
    <mergeCell ref="GP20:GT20"/>
    <mergeCell ref="GU20:GY20"/>
    <mergeCell ref="GZ20:HD20"/>
    <mergeCell ref="HE20:HI20"/>
    <mergeCell ref="DI20:DM20"/>
    <mergeCell ref="DN20:DR20"/>
    <mergeCell ref="DS20:DW20"/>
    <mergeCell ref="AL20:AP20"/>
    <mergeCell ref="AQ20:AU20"/>
    <mergeCell ref="AV20:AZ20"/>
    <mergeCell ref="BA20:BE20"/>
    <mergeCell ref="BF20:BJ20"/>
    <mergeCell ref="BK20:BO20"/>
    <mergeCell ref="BP20:BT20"/>
    <mergeCell ref="BU20:BY20"/>
    <mergeCell ref="BZ20:CD20"/>
    <mergeCell ref="A12:H12"/>
    <mergeCell ref="A19:D19"/>
    <mergeCell ref="A20:H20"/>
    <mergeCell ref="J20:L20"/>
    <mergeCell ref="M20:Q20"/>
    <mergeCell ref="R20:V20"/>
    <mergeCell ref="W20:AA20"/>
    <mergeCell ref="AB20:AF20"/>
    <mergeCell ref="AG20:AK20"/>
    <mergeCell ref="B1:D1"/>
    <mergeCell ref="B4:E4"/>
    <mergeCell ref="B5:E5"/>
    <mergeCell ref="A6:H6"/>
    <mergeCell ref="A8:H8"/>
    <mergeCell ref="A9:H9"/>
    <mergeCell ref="A10:A11"/>
    <mergeCell ref="B10:B11"/>
    <mergeCell ref="C10:C11"/>
    <mergeCell ref="D10:D11"/>
    <mergeCell ref="E10:E11"/>
    <mergeCell ref="H10:H11"/>
    <mergeCell ref="B3:H3"/>
    <mergeCell ref="F10:F11"/>
    <mergeCell ref="G10:G11"/>
  </mergeCells>
  <printOptions horizontalCentered="1"/>
  <pageMargins left="0.25" right="0.25" top="0.75" bottom="0.75" header="0.3" footer="0.3"/>
  <pageSetup paperSize="9" scale="43" fitToHeight="11" orientation="landscape" r:id="rId1"/>
  <headerFooter alignWithMargins="0">
    <oddFooter>&amp;CStrana &amp;P</oddFooter>
  </headerFooter>
  <rowBreaks count="4" manualBreakCount="4">
    <brk id="19" max="7" man="1"/>
    <brk id="32" max="7" man="1"/>
    <brk id="40" max="7" man="1"/>
    <brk id="47" max="7" man="1"/>
  </rowBreaks>
  <colBreaks count="1" manualBreakCount="1">
    <brk id="91"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14"/>
  <sheetViews>
    <sheetView view="pageBreakPreview" zoomScaleNormal="100" zoomScaleSheetLayoutView="100" workbookViewId="0">
      <selection activeCell="E19" sqref="E19"/>
    </sheetView>
  </sheetViews>
  <sheetFormatPr defaultRowHeight="12.75" x14ac:dyDescent="0.2"/>
  <cols>
    <col min="1" max="1" width="19.7109375" customWidth="1"/>
    <col min="2" max="4" width="11.7109375" customWidth="1"/>
    <col min="5" max="5" width="13.140625" customWidth="1"/>
    <col min="6" max="6" width="13" customWidth="1"/>
    <col min="7" max="13" width="11.7109375" customWidth="1"/>
  </cols>
  <sheetData>
    <row r="8" spans="1:13" ht="31.5" customHeight="1" x14ac:dyDescent="0.2">
      <c r="A8" s="237" t="s">
        <v>51</v>
      </c>
      <c r="B8" s="238"/>
      <c r="C8" s="238"/>
      <c r="D8" s="238"/>
      <c r="E8" s="238"/>
      <c r="F8" s="238"/>
      <c r="G8" s="238"/>
      <c r="H8" s="238"/>
      <c r="I8" s="238"/>
      <c r="J8" s="238"/>
      <c r="K8" s="238"/>
      <c r="L8" s="238"/>
      <c r="M8" s="238"/>
    </row>
    <row r="9" spans="1:13" ht="33.75" customHeight="1" thickBot="1" x14ac:dyDescent="0.25">
      <c r="A9" s="235" t="s">
        <v>43</v>
      </c>
      <c r="B9" s="236"/>
      <c r="C9" s="236"/>
      <c r="D9" s="236"/>
      <c r="E9" s="236"/>
      <c r="F9" s="236"/>
      <c r="G9" s="236"/>
      <c r="H9" s="236"/>
      <c r="I9" s="236"/>
      <c r="J9" s="236"/>
      <c r="K9" s="236"/>
      <c r="L9" s="236"/>
      <c r="M9" s="236"/>
    </row>
    <row r="10" spans="1:13" ht="18" customHeight="1" x14ac:dyDescent="0.25">
      <c r="A10" s="105" t="s">
        <v>44</v>
      </c>
      <c r="B10" s="239">
        <v>2018</v>
      </c>
      <c r="C10" s="240"/>
      <c r="D10" s="241"/>
      <c r="E10" s="242">
        <v>2019</v>
      </c>
      <c r="F10" s="240"/>
      <c r="G10" s="243"/>
      <c r="H10" s="239">
        <v>2020</v>
      </c>
      <c r="I10" s="240"/>
      <c r="J10" s="241"/>
      <c r="K10" s="244" t="s">
        <v>45</v>
      </c>
      <c r="L10" s="245"/>
      <c r="M10" s="246"/>
    </row>
    <row r="11" spans="1:13" ht="30.75" thickBot="1" x14ac:dyDescent="0.3">
      <c r="A11" s="106"/>
      <c r="B11" s="109" t="s">
        <v>48</v>
      </c>
      <c r="C11" s="110" t="s">
        <v>49</v>
      </c>
      <c r="D11" s="111" t="s">
        <v>50</v>
      </c>
      <c r="E11" s="112" t="s">
        <v>48</v>
      </c>
      <c r="F11" s="110" t="s">
        <v>49</v>
      </c>
      <c r="G11" s="113" t="s">
        <v>50</v>
      </c>
      <c r="H11" s="109" t="s">
        <v>48</v>
      </c>
      <c r="I11" s="110" t="s">
        <v>49</v>
      </c>
      <c r="J11" s="111" t="s">
        <v>50</v>
      </c>
      <c r="K11" s="112" t="s">
        <v>48</v>
      </c>
      <c r="L11" s="110" t="s">
        <v>49</v>
      </c>
      <c r="M11" s="113" t="s">
        <v>50</v>
      </c>
    </row>
    <row r="12" spans="1:13" ht="20.100000000000001" customHeight="1" x14ac:dyDescent="0.25">
      <c r="A12" s="107" t="s">
        <v>7</v>
      </c>
      <c r="B12" s="153">
        <f>D12+C12</f>
        <v>18765.12</v>
      </c>
      <c r="C12" s="154">
        <v>16773.62</v>
      </c>
      <c r="D12" s="155">
        <v>1991.5</v>
      </c>
      <c r="E12" s="153">
        <f>G12+F12</f>
        <v>25255.040000000001</v>
      </c>
      <c r="F12" s="154">
        <v>13736.51</v>
      </c>
      <c r="G12" s="155">
        <v>11518.53</v>
      </c>
      <c r="H12" s="153">
        <f>'rok 2020'!E48</f>
        <v>42047.767120000004</v>
      </c>
      <c r="I12" s="154">
        <f>'rok 2020'!F48</f>
        <v>17717.77</v>
      </c>
      <c r="J12" s="156">
        <f>'rok 2020'!G48</f>
        <v>24330.050000000003</v>
      </c>
      <c r="K12" s="157">
        <f>B12+E12+H12</f>
        <v>86067.927120000008</v>
      </c>
      <c r="L12" s="158">
        <f>C12+F12+I12</f>
        <v>48227.899999999994</v>
      </c>
      <c r="M12" s="159">
        <f>D12+G12+J12</f>
        <v>37840.080000000002</v>
      </c>
    </row>
    <row r="13" spans="1:13" ht="20.100000000000001" customHeight="1" x14ac:dyDescent="0.25">
      <c r="A13" s="107" t="s">
        <v>12</v>
      </c>
      <c r="B13" s="160">
        <f>'rok 2018'!E116</f>
        <v>0</v>
      </c>
      <c r="C13" s="161">
        <v>72784</v>
      </c>
      <c r="D13" s="162">
        <v>0</v>
      </c>
      <c r="E13" s="160">
        <f>'rok 2019'!E83</f>
        <v>0</v>
      </c>
      <c r="F13" s="161">
        <v>0</v>
      </c>
      <c r="G13" s="162">
        <f>'rok 2019'!G83</f>
        <v>0</v>
      </c>
      <c r="H13" s="160">
        <f>'rok 2020'!E79</f>
        <v>0</v>
      </c>
      <c r="I13" s="161">
        <f>'rok 2020'!F79</f>
        <v>0</v>
      </c>
      <c r="J13" s="163">
        <f>'rok 2020'!G79</f>
        <v>0</v>
      </c>
      <c r="K13" s="164">
        <f t="shared" ref="K13:K14" si="0">B13+E13+H13</f>
        <v>0</v>
      </c>
      <c r="L13" s="165">
        <f t="shared" ref="L13:L14" si="1">C13+F13+I13</f>
        <v>72784</v>
      </c>
      <c r="M13" s="166">
        <f t="shared" ref="M13:M14" si="2">D13+G13+J13</f>
        <v>0</v>
      </c>
    </row>
    <row r="14" spans="1:13" ht="31.5" customHeight="1" thickBot="1" x14ac:dyDescent="0.3">
      <c r="A14" s="108" t="s">
        <v>45</v>
      </c>
      <c r="B14" s="167">
        <f>SUM(C14:D14)</f>
        <v>91549.119999999995</v>
      </c>
      <c r="C14" s="168">
        <f>SUM(C12:C13)</f>
        <v>89557.62</v>
      </c>
      <c r="D14" s="169">
        <f t="shared" ref="D14:J14" si="3">SUM(D12:D13)</f>
        <v>1991.5</v>
      </c>
      <c r="E14" s="167">
        <f t="shared" si="3"/>
        <v>25255.040000000001</v>
      </c>
      <c r="F14" s="168">
        <f t="shared" si="3"/>
        <v>13736.51</v>
      </c>
      <c r="G14" s="169">
        <f t="shared" si="3"/>
        <v>11518.53</v>
      </c>
      <c r="H14" s="167">
        <f t="shared" si="3"/>
        <v>42047.767120000004</v>
      </c>
      <c r="I14" s="168">
        <f t="shared" si="3"/>
        <v>17717.77</v>
      </c>
      <c r="J14" s="170">
        <f t="shared" si="3"/>
        <v>24330.050000000003</v>
      </c>
      <c r="K14" s="167">
        <f t="shared" si="0"/>
        <v>158851.92712000001</v>
      </c>
      <c r="L14" s="171">
        <f t="shared" si="1"/>
        <v>121011.9</v>
      </c>
      <c r="M14" s="172">
        <f t="shared" si="2"/>
        <v>37840.080000000002</v>
      </c>
    </row>
  </sheetData>
  <mergeCells count="6">
    <mergeCell ref="A9:M9"/>
    <mergeCell ref="A8:M8"/>
    <mergeCell ref="B10:D10"/>
    <mergeCell ref="E10:G10"/>
    <mergeCell ref="H10:J10"/>
    <mergeCell ref="K10:M10"/>
  </mergeCells>
  <pageMargins left="0.7" right="0.7" top="0.75" bottom="0.75" header="0.3" footer="0.3"/>
  <pageSetup paperSize="9" scale="82" orientation="landscape" r:id="rId1"/>
  <colBreaks count="1" manualBreakCount="1">
    <brk id="13"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7</vt:i4>
      </vt:variant>
    </vt:vector>
  </HeadingPairs>
  <TitlesOfParts>
    <vt:vector size="11" baseType="lpstr">
      <vt:lpstr>rok 2018</vt:lpstr>
      <vt:lpstr>rok 2019</vt:lpstr>
      <vt:lpstr>rok 2020</vt:lpstr>
      <vt:lpstr>Hárok2</vt:lpstr>
      <vt:lpstr>'rok 2018'!Názvy_tlače</vt:lpstr>
      <vt:lpstr>'rok 2019'!Názvy_tlače</vt:lpstr>
      <vt:lpstr>'rok 2020'!Názvy_tlače</vt:lpstr>
      <vt:lpstr>Hárok2!Oblasť_tlače</vt:lpstr>
      <vt:lpstr>'rok 2018'!Oblasť_tlače</vt:lpstr>
      <vt:lpstr>'rok 2019'!Oblasť_tlače</vt:lpstr>
      <vt:lpstr>'rok 2020'!Oblasť_tlače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2017-07-10T09:18:47Z</dcterms:created>
  <dcterms:modified xsi:type="dcterms:W3CDTF">2018-08-28T09:47:56Z</dcterms:modified>
</cp:coreProperties>
</file>