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/>
  </bookViews>
  <sheets>
    <sheet name="Hárok" sheetId="8" r:id="rId1"/>
    <sheet name="LEG" sheetId="2" state="hidden" r:id="rId2"/>
  </sheets>
  <definedNames>
    <definedName name="_xlnm.Print_Area" localSheetId="0">Hárok!$B$1:$K$43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S3" i="2"/>
  <c r="H33" i="8" s="1"/>
  <c r="S2" i="2"/>
  <c r="R3" i="2"/>
  <c r="J33" i="8" s="1"/>
  <c r="R2" i="2"/>
  <c r="U4" i="2" l="1"/>
  <c r="G12" i="2" l="1"/>
  <c r="H12" i="8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19" i="8"/>
  <c r="J19" i="8" s="1"/>
  <c r="H20" i="8"/>
  <c r="J20" i="8" s="1"/>
  <c r="H21" i="8"/>
  <c r="J21" i="8" s="1"/>
  <c r="H22" i="8"/>
  <c r="J22" i="8" s="1"/>
  <c r="H11" i="8"/>
  <c r="J11" i="8" s="1"/>
  <c r="J23" i="8" s="1"/>
  <c r="U2" i="2" l="1"/>
  <c r="G13" i="2" l="1"/>
  <c r="H12" i="2" s="1"/>
  <c r="J12" i="2" l="1"/>
  <c r="I12" i="2"/>
  <c r="G28" i="8" l="1"/>
  <c r="J28" i="8" s="1"/>
  <c r="U3" i="2" s="1"/>
  <c r="J38" i="8" s="1"/>
</calcChain>
</file>

<file path=xl/sharedStrings.xml><?xml version="1.0" encoding="utf-8"?>
<sst xmlns="http://schemas.openxmlformats.org/spreadsheetml/2006/main" count="101" uniqueCount="89">
  <si>
    <t>Rodinný dom</t>
  </si>
  <si>
    <t>U</t>
  </si>
  <si>
    <t>Stav</t>
  </si>
  <si>
    <t>Hodnota</t>
  </si>
  <si>
    <t>Nie</t>
  </si>
  <si>
    <t>Áno</t>
  </si>
  <si>
    <t>Vyhovuje</t>
  </si>
  <si>
    <t>Konstrukcie</t>
  </si>
  <si>
    <t>Plochá a šikmá strecha ≤ 45°</t>
  </si>
  <si>
    <t>Strop nad vonkajším prostredím</t>
  </si>
  <si>
    <t>Dvere do ostatných priestorov - bez zádveria</t>
  </si>
  <si>
    <t>Dvere do ostatných priestorov - so zádverím</t>
  </si>
  <si>
    <t>Stena s vodorovným tepelným tokom - rozdiel do 10 K</t>
  </si>
  <si>
    <t>Strop s tepelným tokom zdola nahor - rozdiel do 10 K</t>
  </si>
  <si>
    <t>Strop s tepelným tokom zhora nadol - rozdiel do 10 K</t>
  </si>
  <si>
    <t>Stena s vodorovným tepelným tokom - rozdiel do 15 K</t>
  </si>
  <si>
    <t>Stena s vodorovným tepelným tokom - rozdiel do 20 K</t>
  </si>
  <si>
    <t>Stena s vodorovným tepelným tokom - rozdiel do 25 K</t>
  </si>
  <si>
    <t>Strop s tepelným tokom zdola nahor - rozdiel do 15 K</t>
  </si>
  <si>
    <t>Strop s tepelným tokom zdola nahor - rozdiel do 20 K</t>
  </si>
  <si>
    <t>Strop s tepelným tokom zdola nahor - rozdiel do 25 K</t>
  </si>
  <si>
    <t>Strop s tepelným tokom zhora nadol - rozdiel do 15 K</t>
  </si>
  <si>
    <t>Strop s tepelným tokom zhora nadol - rozdiel do 20 K</t>
  </si>
  <si>
    <t>Strop s tepelným tokom zhora nadol - rozdiel do 25 K</t>
  </si>
  <si>
    <t>Strop s tepelným tokom zhora nadol - rozdiel nad 25 K</t>
  </si>
  <si>
    <t>Strop s tepelným tokom zdola nahor - rozdiel nad 25 K</t>
  </si>
  <si>
    <t>Stena s vodorovným tepelným tokom - rozdiel nad 25 K</t>
  </si>
  <si>
    <t>Strecha so sklonom &gt; 45°</t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</si>
  <si>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
&lt;2015</t>
    </r>
  </si>
  <si>
    <t>Obvodová stena</t>
  </si>
  <si>
    <t>faktor tvaru</t>
  </si>
  <si>
    <r>
      <t>Pot.tep.
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H,nd,N1
</t>
    </r>
    <r>
      <rPr>
        <sz val="11"/>
        <color theme="1"/>
        <rFont val="Calibri"/>
        <family val="2"/>
        <charset val="238"/>
        <scheme val="minor"/>
      </rPr>
      <t>&lt;2015</t>
    </r>
  </si>
  <si>
    <t>interpolacia</t>
  </si>
  <si>
    <t>http://peltiertech.com/WordPress/excel-interpolation-formulas/</t>
  </si>
  <si>
    <t>Nevyhovuje!</t>
  </si>
  <si>
    <t>Okná, dvere, zasklené steny v obvodovej stene</t>
  </si>
  <si>
    <t>Okná v šikmej strešnej konštrukcii</t>
  </si>
  <si>
    <t>B</t>
  </si>
  <si>
    <t>Strop pod nevykurovaným priestorom</t>
  </si>
  <si>
    <t>Druh stavebnej konštrukcie</t>
  </si>
  <si>
    <t>Úrovne</t>
  </si>
  <si>
    <t>Úroveň 1</t>
  </si>
  <si>
    <t>Úroveň 2</t>
  </si>
  <si>
    <t>Úroveň 3</t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</si>
  <si>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r1</t>
    </r>
    <r>
      <rPr>
        <sz val="11"/>
        <color theme="1"/>
        <rFont val="Calibri"/>
        <family val="2"/>
        <charset val="238"/>
        <scheme val="minor"/>
      </rPr>
      <t xml:space="preserve">
16-20</t>
    </r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</si>
  <si>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r2</t>
    </r>
    <r>
      <rPr>
        <sz val="11"/>
        <color theme="1"/>
        <rFont val="Calibri"/>
        <family val="2"/>
        <charset val="238"/>
        <scheme val="minor"/>
      </rPr>
      <t xml:space="preserve">
&gt;2020</t>
    </r>
  </si>
  <si>
    <t>Strana
PEH / EC</t>
  </si>
  <si>
    <t>Faktor tvaru budovy</t>
  </si>
  <si>
    <t>Dosiahnutá úroveň</t>
  </si>
  <si>
    <t>Kategória budovy podľa
vyhlášky č. 364/2012 Z. z.</t>
  </si>
  <si>
    <r>
      <t>Pot.tep.
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H,nd,r1,1
</t>
    </r>
    <r>
      <rPr>
        <sz val="11"/>
        <color theme="1"/>
        <rFont val="Calibri"/>
        <family val="2"/>
        <charset val="238"/>
        <scheme val="minor"/>
      </rPr>
      <t>16-20</t>
    </r>
  </si>
  <si>
    <r>
      <t>Pot.tep.
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H,nd,r2,1
</t>
    </r>
    <r>
      <rPr>
        <sz val="11"/>
        <color theme="1"/>
        <rFont val="Calibri"/>
        <family val="2"/>
        <charset val="238"/>
        <scheme val="minor"/>
      </rPr>
      <t>&gt;2020</t>
    </r>
  </si>
  <si>
    <t>Kategória budovy</t>
  </si>
  <si>
    <t>Bytový dom</t>
  </si>
  <si>
    <t>A0</t>
  </si>
  <si>
    <t>A1</t>
  </si>
  <si>
    <t>Je budova zásobovaná teplom a teplou vodou z centrálneho zdroja, ktorý je spoločným zariadením budovy a tento centrálny zdroj aspoň čiastočne využíva energiu z obnoviteľných zdrojov?</t>
  </si>
  <si>
    <t>Najnižšia dosiahnutá úroveň stavebných konštrukcií</t>
  </si>
  <si>
    <t>Celková dosiahnutá úroveň výstavby budovy</t>
  </si>
  <si>
    <t>centrálny zdroj</t>
  </si>
  <si>
    <t>úrovne</t>
  </si>
  <si>
    <t>kritérium</t>
  </si>
  <si>
    <t>potreba tepla</t>
  </si>
  <si>
    <t>primárna en.</t>
  </si>
  <si>
    <t>stl. 1</t>
  </si>
  <si>
    <t>stl. 2</t>
  </si>
  <si>
    <t>stl. 3</t>
  </si>
  <si>
    <t>stl. 4</t>
  </si>
  <si>
    <t>stl. 5</t>
  </si>
  <si>
    <r>
      <rPr>
        <b/>
        <sz val="10"/>
        <color theme="1"/>
        <rFont val="Times New Roman"/>
        <family val="1"/>
        <charset val="238"/>
      </rPr>
      <t>Porovnávajúci súčiniteľ prechodu tepla stavebnej konštrukcie podľa STN</t>
    </r>
    <r>
      <rPr>
        <sz val="10"/>
        <color theme="1"/>
        <rFont val="Times New Roman"/>
        <family val="1"/>
        <charset val="238"/>
      </rPr>
      <t xml:space="preserve">
[W/(m².K)]</t>
    </r>
  </si>
  <si>
    <r>
      <rPr>
        <b/>
        <sz val="10"/>
        <color theme="1"/>
        <rFont val="Times New Roman"/>
        <family val="1"/>
        <charset val="238"/>
      </rPr>
      <t>Vypočítaný
globálny ukazovateľ
primárnej energie budovy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</si>
  <si>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r>
      <rPr>
        <b/>
        <sz val="10"/>
        <color theme="1"/>
        <rFont val="Times New Roman"/>
        <family val="1"/>
        <charset val="238"/>
      </rPr>
      <t>Porovnávajúci
globálny ukazovateľ
primárnej energie budovy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</si>
  <si>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r>
      <rPr>
        <b/>
        <sz val="10"/>
        <color theme="1"/>
        <rFont val="Times New Roman"/>
        <family val="1"/>
        <charset val="238"/>
      </rPr>
      <t>Vypočítaný
súčiniteľ prechodu tepla stavebnej konštr. U</t>
    </r>
    <r>
      <rPr>
        <sz val="10"/>
        <color theme="1"/>
        <rFont val="Times New Roman"/>
        <family val="1"/>
        <charset val="238"/>
      </rPr>
      <t xml:space="preserve">
[W/(m².K)]</t>
    </r>
  </si>
  <si>
    <r>
      <t xml:space="preserve">Tabuľka č. 4 - </t>
    </r>
    <r>
      <rPr>
        <b/>
        <sz val="10"/>
        <color theme="1"/>
        <rFont val="Times New Roman"/>
        <family val="1"/>
        <charset val="238"/>
      </rPr>
      <t>Posúdenie spôsobu a umiestnenia zdroja tepla a teplej vody</t>
    </r>
  </si>
  <si>
    <r>
      <t xml:space="preserve">Tabuľka č. 3 - </t>
    </r>
    <r>
      <rPr>
        <b/>
        <sz val="10"/>
        <color theme="1"/>
        <rFont val="Times New Roman"/>
        <family val="1"/>
        <charset val="238"/>
      </rPr>
      <t>Posúdenie globálneho ukazovateľa primárnej energie budovy</t>
    </r>
  </si>
  <si>
    <r>
      <t xml:space="preserve">Tabuľka č. 2 - </t>
    </r>
    <r>
      <rPr>
        <b/>
        <sz val="10"/>
        <color theme="1"/>
        <rFont val="Times New Roman"/>
        <family val="1"/>
        <charset val="238"/>
      </rPr>
      <t>Posúdenie energetického kritéria</t>
    </r>
  </si>
  <si>
    <r>
      <t xml:space="preserve">Tabuľka č. 1 - </t>
    </r>
    <r>
      <rPr>
        <b/>
        <sz val="10"/>
        <color theme="1"/>
        <rFont val="Times New Roman"/>
        <family val="1"/>
        <charset val="238"/>
      </rPr>
      <t>Posúdenie kritéria minimálnych tepelnoizolačných vlastností stavebných konštrukcií</t>
    </r>
  </si>
  <si>
    <t>Dokument, ktorý tvorí podklad pre vyplnenie hárku:</t>
  </si>
  <si>
    <t>Projektové energetické hodnotenie (pred realizáciou stavby)</t>
  </si>
  <si>
    <t>Energetický certifikát (po realizácii stavby)</t>
  </si>
  <si>
    <t>Hárok úrovne výstavby budovy</t>
  </si>
  <si>
    <t>Žiadateľ, názov stavby:</t>
  </si>
  <si>
    <t>...........................................................................................................</t>
  </si>
  <si>
    <t>(podpis, pečiatka)</t>
  </si>
  <si>
    <t>pre stanovenie výšky oprávnených nákladov podľa § 5 ods. 1 písm. c) vyhlášky Ministerstva dopravy a výstavby Slovenskej republiky č. 181/2019 Z. z. o výške dotácie na obstaranie nájomného bytu, obstaranie technickej vybavenosti a odstránenie systémovej poruchy bytového domu a o výške oprávnených nákladov na obstaranie nájomného bytu.</t>
  </si>
  <si>
    <r>
      <rPr>
        <b/>
        <sz val="10"/>
        <color theme="1"/>
        <rFont val="Times New Roman"/>
        <family val="1"/>
        <charset val="238"/>
      </rPr>
      <t>Vypočítaná potreba tepla
na vykurovanie budovy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</si>
  <si>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r>
      <rPr>
        <b/>
        <sz val="10"/>
        <color theme="1"/>
        <rFont val="Times New Roman"/>
        <family val="1"/>
        <charset val="238"/>
      </rPr>
      <t>Porovnávajúca potreba tepla
na vykurovanie podľa STN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</si>
  <si>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t>Projektant / spracovateľ energetického hodnotenia</t>
  </si>
  <si>
    <t>Štatutárny zástupa obce / mesta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</si>
</sst>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 tint="0.49998474074526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2">
    <cellStyle name="Mena 2" xfId="1"/>
    <cellStyle name="Normálna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7E1"/>
      <color rgb="FFFF9999"/>
      <color rgb="FFFFFFCC"/>
      <color rgb="FF66FF66"/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view="pageBreakPreview" zoomScaleNormal="100" zoomScaleSheetLayoutView="100" workbookViewId="0">
      <selection activeCell="O44" sqref="O44"/>
    </sheetView>
  </sheetViews>
  <sheetFormatPr defaultRowHeight="15" x14ac:dyDescent="0.25"/>
  <cols>
    <col min="1" max="1" width="0.140625" style="9" customWidth="1"/>
    <col min="2" max="11" width="11.7109375" style="9" customWidth="1"/>
    <col min="12" max="12" width="0.140625" style="9" customWidth="1"/>
    <col min="13" max="16384" width="9.140625" style="9"/>
  </cols>
  <sheetData>
    <row r="1" spans="2:13" s="22" customFormat="1" ht="24.95" customHeight="1" x14ac:dyDescent="0.25">
      <c r="B1" s="27" t="s">
        <v>80</v>
      </c>
      <c r="C1" s="27"/>
      <c r="D1" s="27"/>
      <c r="E1" s="27"/>
      <c r="F1" s="27"/>
      <c r="G1" s="27"/>
      <c r="H1" s="27"/>
      <c r="I1" s="27"/>
      <c r="J1" s="27"/>
      <c r="K1" s="27"/>
    </row>
    <row r="2" spans="2:13" ht="39.950000000000003" customHeight="1" x14ac:dyDescent="0.25">
      <c r="B2" s="28" t="s">
        <v>84</v>
      </c>
      <c r="C2" s="28"/>
      <c r="D2" s="28"/>
      <c r="E2" s="28"/>
      <c r="F2" s="28"/>
      <c r="G2" s="28"/>
      <c r="H2" s="28"/>
      <c r="I2" s="28"/>
      <c r="J2" s="28"/>
      <c r="K2" s="28"/>
    </row>
    <row r="3" spans="2:13" ht="9.9499999999999993" customHeight="1" thickBot="1" x14ac:dyDescent="0.3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3" s="19" customFormat="1" ht="20.100000000000001" customHeight="1" thickBot="1" x14ac:dyDescent="0.3">
      <c r="B4" s="30" t="s">
        <v>81</v>
      </c>
      <c r="C4" s="31"/>
      <c r="D4" s="32"/>
      <c r="E4" s="32"/>
      <c r="F4" s="32"/>
      <c r="G4" s="32"/>
      <c r="H4" s="32"/>
      <c r="I4" s="32"/>
      <c r="J4" s="32"/>
      <c r="K4" s="33"/>
    </row>
    <row r="5" spans="2:13" ht="15" customHeigh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2:13" x14ac:dyDescent="0.25">
      <c r="B6" s="25" t="s">
        <v>77</v>
      </c>
      <c r="C6" s="25"/>
      <c r="D6" s="25"/>
      <c r="E6" s="25"/>
      <c r="F6" s="26"/>
      <c r="G6" s="26"/>
      <c r="H6" s="26"/>
      <c r="I6" s="26"/>
      <c r="J6" s="26"/>
      <c r="K6" s="26"/>
      <c r="M6" s="10"/>
    </row>
    <row r="7" spans="2:13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3" s="19" customFormat="1" ht="20.100000000000001" customHeight="1" thickBot="1" x14ac:dyDescent="0.3">
      <c r="B8" s="34" t="s">
        <v>76</v>
      </c>
      <c r="C8" s="34"/>
      <c r="D8" s="34"/>
      <c r="E8" s="34"/>
      <c r="F8" s="34"/>
      <c r="G8" s="34"/>
      <c r="H8" s="34"/>
      <c r="I8" s="34"/>
      <c r="J8" s="34"/>
      <c r="K8" s="34"/>
    </row>
    <row r="9" spans="2:13" ht="54.95" customHeight="1" x14ac:dyDescent="0.25">
      <c r="B9" s="41" t="s">
        <v>39</v>
      </c>
      <c r="C9" s="38"/>
      <c r="D9" s="38"/>
      <c r="E9" s="20" t="s">
        <v>46</v>
      </c>
      <c r="F9" s="40" t="s">
        <v>72</v>
      </c>
      <c r="G9" s="40"/>
      <c r="H9" s="40" t="s">
        <v>69</v>
      </c>
      <c r="I9" s="40"/>
      <c r="J9" s="38" t="s">
        <v>48</v>
      </c>
      <c r="K9" s="39"/>
    </row>
    <row r="10" spans="2:13" ht="12" customHeight="1" thickBot="1" x14ac:dyDescent="0.3">
      <c r="B10" s="35" t="s">
        <v>64</v>
      </c>
      <c r="C10" s="36"/>
      <c r="D10" s="36"/>
      <c r="E10" s="21" t="s">
        <v>65</v>
      </c>
      <c r="F10" s="36" t="s">
        <v>66</v>
      </c>
      <c r="G10" s="36"/>
      <c r="H10" s="36" t="s">
        <v>67</v>
      </c>
      <c r="I10" s="36"/>
      <c r="J10" s="36" t="s">
        <v>68</v>
      </c>
      <c r="K10" s="37"/>
    </row>
    <row r="11" spans="2:13" ht="23.1" customHeight="1" x14ac:dyDescent="0.25">
      <c r="B11" s="42"/>
      <c r="C11" s="43"/>
      <c r="D11" s="43"/>
      <c r="E11" s="23"/>
      <c r="F11" s="44"/>
      <c r="G11" s="44"/>
      <c r="H11" s="45" t="str">
        <f>IF(ISBLANK(B11),"",IF(F11&lt;=VLOOKUP(B11,LEG!C$2:F$25,4,FALSE),VLOOKUP(B11,LEG!C$2:F$25,4,FALSE),IF(F11&lt;=VLOOKUP(B11,LEG!C$2:F$25,3,FALSE),VLOOKUP(B11,LEG!C$2:F$25,3,FALSE),IF(F11&lt;=VLOOKUP(B11,LEG!C$2:F$25,2,FALSE),VLOOKUP(B11,LEG!C$2:F$25,2,FALSE),"XXX"))))</f>
        <v/>
      </c>
      <c r="I11" s="45"/>
      <c r="J11" s="46" t="str">
        <f>IF(ISBLANK(B11),"",IF(H11=VLOOKUP(B11,LEG!C$2:F$25,4,FALSE),LEG!K$2,IF(H11=VLOOKUP(B11,LEG!C$2:F$25,3,FALSE),LEG!K$3,IF(H11=VLOOKUP(B11,LEG!C$2:F$25,2,FALSE),LEG!K$4,"XXX"))))</f>
        <v/>
      </c>
      <c r="K11" s="47"/>
    </row>
    <row r="12" spans="2:13" ht="23.1" customHeight="1" x14ac:dyDescent="0.25">
      <c r="B12" s="57"/>
      <c r="C12" s="58"/>
      <c r="D12" s="58"/>
      <c r="E12" s="24"/>
      <c r="F12" s="59"/>
      <c r="G12" s="59"/>
      <c r="H12" s="60" t="str">
        <f>IF(ISBLANK(B12),"",IF(F12&lt;=VLOOKUP(B12,LEG!C$2:F$25,4,FALSE),VLOOKUP(B12,LEG!C$2:F$25,4,FALSE),IF(F12&lt;=VLOOKUP(B12,LEG!C$2:F$25,3,FALSE),VLOOKUP(B12,LEG!C$2:F$25,3,FALSE),IF(F12&lt;=VLOOKUP(B12,LEG!C$2:F$25,2,FALSE),VLOOKUP(B12,LEG!C$2:F$25,2,FALSE),"XXX"))))</f>
        <v/>
      </c>
      <c r="I12" s="60"/>
      <c r="J12" s="61" t="str">
        <f>IF(ISBLANK(B12),"",IF(H12=VLOOKUP(B12,LEG!C$2:F$25,4,FALSE),LEG!K$2,IF(H12=VLOOKUP(B12,LEG!C$2:F$25,3,FALSE),LEG!K$3,IF(H12=VLOOKUP(B12,LEG!C$2:F$25,2,FALSE),LEG!K$4,"XXX"))))</f>
        <v/>
      </c>
      <c r="K12" s="62"/>
    </row>
    <row r="13" spans="2:13" ht="23.1" customHeight="1" x14ac:dyDescent="0.25">
      <c r="B13" s="57"/>
      <c r="C13" s="58"/>
      <c r="D13" s="58"/>
      <c r="E13" s="24"/>
      <c r="F13" s="59"/>
      <c r="G13" s="59"/>
      <c r="H13" s="60" t="str">
        <f>IF(ISBLANK(B13),"",IF(F13&lt;=VLOOKUP(B13,LEG!C$2:F$25,4,FALSE),VLOOKUP(B13,LEG!C$2:F$25,4,FALSE),IF(F13&lt;=VLOOKUP(B13,LEG!C$2:F$25,3,FALSE),VLOOKUP(B13,LEG!C$2:F$25,3,FALSE),IF(F13&lt;=VLOOKUP(B13,LEG!C$2:F$25,2,FALSE),VLOOKUP(B13,LEG!C$2:F$25,2,FALSE),"XXX"))))</f>
        <v/>
      </c>
      <c r="I13" s="60"/>
      <c r="J13" s="61" t="str">
        <f>IF(ISBLANK(B13),"",IF(H13=VLOOKUP(B13,LEG!C$2:F$25,4,FALSE),LEG!K$2,IF(H13=VLOOKUP(B13,LEG!C$2:F$25,3,FALSE),LEG!K$3,IF(H13=VLOOKUP(B13,LEG!C$2:F$25,2,FALSE),LEG!K$4,"XXX"))))</f>
        <v/>
      </c>
      <c r="K13" s="62"/>
    </row>
    <row r="14" spans="2:13" ht="23.1" customHeight="1" x14ac:dyDescent="0.25">
      <c r="B14" s="57"/>
      <c r="C14" s="58"/>
      <c r="D14" s="58"/>
      <c r="E14" s="24"/>
      <c r="F14" s="59"/>
      <c r="G14" s="59"/>
      <c r="H14" s="60" t="str">
        <f>IF(ISBLANK(B14),"",IF(F14&lt;=VLOOKUP(B14,LEG!C$2:F$25,4,FALSE),VLOOKUP(B14,LEG!C$2:F$25,4,FALSE),IF(F14&lt;=VLOOKUP(B14,LEG!C$2:F$25,3,FALSE),VLOOKUP(B14,LEG!C$2:F$25,3,FALSE),IF(F14&lt;=VLOOKUP(B14,LEG!C$2:F$25,2,FALSE),VLOOKUP(B14,LEG!C$2:F$25,2,FALSE),"XXX"))))</f>
        <v/>
      </c>
      <c r="I14" s="60"/>
      <c r="J14" s="61" t="str">
        <f>IF(ISBLANK(B14),"",IF(H14=VLOOKUP(B14,LEG!C$2:F$25,4,FALSE),LEG!K$2,IF(H14=VLOOKUP(B14,LEG!C$2:F$25,3,FALSE),LEG!K$3,IF(H14=VLOOKUP(B14,LEG!C$2:F$25,2,FALSE),LEG!K$4,"XXX"))))</f>
        <v/>
      </c>
      <c r="K14" s="62"/>
    </row>
    <row r="15" spans="2:13" ht="23.1" customHeight="1" x14ac:dyDescent="0.25">
      <c r="B15" s="57"/>
      <c r="C15" s="58"/>
      <c r="D15" s="58"/>
      <c r="E15" s="24"/>
      <c r="F15" s="59"/>
      <c r="G15" s="59"/>
      <c r="H15" s="60" t="str">
        <f>IF(ISBLANK(B15),"",IF(F15&lt;=VLOOKUP(B15,LEG!C$2:F$25,4,FALSE),VLOOKUP(B15,LEG!C$2:F$25,4,FALSE),IF(F15&lt;=VLOOKUP(B15,LEG!C$2:F$25,3,FALSE),VLOOKUP(B15,LEG!C$2:F$25,3,FALSE),IF(F15&lt;=VLOOKUP(B15,LEG!C$2:F$25,2,FALSE),VLOOKUP(B15,LEG!C$2:F$25,2,FALSE),"XXX"))))</f>
        <v/>
      </c>
      <c r="I15" s="60"/>
      <c r="J15" s="61" t="str">
        <f>IF(ISBLANK(B15),"",IF(H15=VLOOKUP(B15,LEG!C$2:F$25,4,FALSE),LEG!K$2,IF(H15=VLOOKUP(B15,LEG!C$2:F$25,3,FALSE),LEG!K$3,IF(H15=VLOOKUP(B15,LEG!C$2:F$25,2,FALSE),LEG!K$4,"XXX"))))</f>
        <v/>
      </c>
      <c r="K15" s="62"/>
    </row>
    <row r="16" spans="2:13" ht="23.1" customHeight="1" x14ac:dyDescent="0.25">
      <c r="B16" s="57"/>
      <c r="C16" s="58"/>
      <c r="D16" s="58"/>
      <c r="E16" s="24"/>
      <c r="F16" s="59"/>
      <c r="G16" s="59"/>
      <c r="H16" s="60" t="str">
        <f>IF(ISBLANK(B16),"",IF(F16&lt;=VLOOKUP(B16,LEG!C$2:F$25,4,FALSE),VLOOKUP(B16,LEG!C$2:F$25,4,FALSE),IF(F16&lt;=VLOOKUP(B16,LEG!C$2:F$25,3,FALSE),VLOOKUP(B16,LEG!C$2:F$25,3,FALSE),IF(F16&lt;=VLOOKUP(B16,LEG!C$2:F$25,2,FALSE),VLOOKUP(B16,LEG!C$2:F$25,2,FALSE),"XXX"))))</f>
        <v/>
      </c>
      <c r="I16" s="60"/>
      <c r="J16" s="61" t="str">
        <f>IF(ISBLANK(B16),"",IF(H16=VLOOKUP(B16,LEG!C$2:F$25,4,FALSE),LEG!K$2,IF(H16=VLOOKUP(B16,LEG!C$2:F$25,3,FALSE),LEG!K$3,IF(H16=VLOOKUP(B16,LEG!C$2:F$25,2,FALSE),LEG!K$4,"XXX"))))</f>
        <v/>
      </c>
      <c r="K16" s="62"/>
    </row>
    <row r="17" spans="2:11" ht="23.1" customHeight="1" x14ac:dyDescent="0.25">
      <c r="B17" s="57"/>
      <c r="C17" s="58"/>
      <c r="D17" s="58"/>
      <c r="E17" s="24"/>
      <c r="F17" s="59"/>
      <c r="G17" s="59"/>
      <c r="H17" s="60" t="str">
        <f>IF(ISBLANK(B17),"",IF(F17&lt;=VLOOKUP(B17,LEG!C$2:F$25,4,FALSE),VLOOKUP(B17,LEG!C$2:F$25,4,FALSE),IF(F17&lt;=VLOOKUP(B17,LEG!C$2:F$25,3,FALSE),VLOOKUP(B17,LEG!C$2:F$25,3,FALSE),IF(F17&lt;=VLOOKUP(B17,LEG!C$2:F$25,2,FALSE),VLOOKUP(B17,LEG!C$2:F$25,2,FALSE),"XXX"))))</f>
        <v/>
      </c>
      <c r="I17" s="60"/>
      <c r="J17" s="61" t="str">
        <f>IF(ISBLANK(B17),"",IF(H17=VLOOKUP(B17,LEG!C$2:F$25,4,FALSE),LEG!K$2,IF(H17=VLOOKUP(B17,LEG!C$2:F$25,3,FALSE),LEG!K$3,IF(H17=VLOOKUP(B17,LEG!C$2:F$25,2,FALSE),LEG!K$4,"XXX"))))</f>
        <v/>
      </c>
      <c r="K17" s="62"/>
    </row>
    <row r="18" spans="2:11" ht="23.1" customHeight="1" x14ac:dyDescent="0.25">
      <c r="B18" s="57"/>
      <c r="C18" s="58"/>
      <c r="D18" s="58"/>
      <c r="E18" s="24"/>
      <c r="F18" s="59"/>
      <c r="G18" s="59"/>
      <c r="H18" s="60" t="str">
        <f>IF(ISBLANK(B18),"",IF(F18&lt;=VLOOKUP(B18,LEG!C$2:F$25,4,FALSE),VLOOKUP(B18,LEG!C$2:F$25,4,FALSE),IF(F18&lt;=VLOOKUP(B18,LEG!C$2:F$25,3,FALSE),VLOOKUP(B18,LEG!C$2:F$25,3,FALSE),IF(F18&lt;=VLOOKUP(B18,LEG!C$2:F$25,2,FALSE),VLOOKUP(B18,LEG!C$2:F$25,2,FALSE),"XXX"))))</f>
        <v/>
      </c>
      <c r="I18" s="60"/>
      <c r="J18" s="61" t="str">
        <f>IF(ISBLANK(B18),"",IF(H18=VLOOKUP(B18,LEG!C$2:F$25,4,FALSE),LEG!K$2,IF(H18=VLOOKUP(B18,LEG!C$2:F$25,3,FALSE),LEG!K$3,IF(H18=VLOOKUP(B18,LEG!C$2:F$25,2,FALSE),LEG!K$4,"XXX"))))</f>
        <v/>
      </c>
      <c r="K18" s="62"/>
    </row>
    <row r="19" spans="2:11" ht="23.1" customHeight="1" x14ac:dyDescent="0.25">
      <c r="B19" s="57"/>
      <c r="C19" s="58"/>
      <c r="D19" s="58"/>
      <c r="E19" s="24"/>
      <c r="F19" s="59"/>
      <c r="G19" s="59"/>
      <c r="H19" s="60" t="str">
        <f>IF(ISBLANK(B19),"",IF(F19&lt;=VLOOKUP(B19,LEG!C$2:F$25,4,FALSE),VLOOKUP(B19,LEG!C$2:F$25,4,FALSE),IF(F19&lt;=VLOOKUP(B19,LEG!C$2:F$25,3,FALSE),VLOOKUP(B19,LEG!C$2:F$25,3,FALSE),IF(F19&lt;=VLOOKUP(B19,LEG!C$2:F$25,2,FALSE),VLOOKUP(B19,LEG!C$2:F$25,2,FALSE),"XXX"))))</f>
        <v/>
      </c>
      <c r="I19" s="60"/>
      <c r="J19" s="61" t="str">
        <f>IF(ISBLANK(B19),"",IF(H19=VLOOKUP(B19,LEG!C$2:F$25,4,FALSE),LEG!K$2,IF(H19=VLOOKUP(B19,LEG!C$2:F$25,3,FALSE),LEG!K$3,IF(H19=VLOOKUP(B19,LEG!C$2:F$25,2,FALSE),LEG!K$4,"XXX"))))</f>
        <v/>
      </c>
      <c r="K19" s="62"/>
    </row>
    <row r="20" spans="2:11" ht="23.1" customHeight="1" x14ac:dyDescent="0.25">
      <c r="B20" s="57"/>
      <c r="C20" s="58"/>
      <c r="D20" s="58"/>
      <c r="E20" s="24"/>
      <c r="F20" s="59"/>
      <c r="G20" s="59"/>
      <c r="H20" s="60" t="str">
        <f>IF(ISBLANK(B20),"",IF(F20&lt;=VLOOKUP(B20,LEG!C$2:F$25,4,FALSE),VLOOKUP(B20,LEG!C$2:F$25,4,FALSE),IF(F20&lt;=VLOOKUP(B20,LEG!C$2:F$25,3,FALSE),VLOOKUP(B20,LEG!C$2:F$25,3,FALSE),IF(F20&lt;=VLOOKUP(B20,LEG!C$2:F$25,2,FALSE),VLOOKUP(B20,LEG!C$2:F$25,2,FALSE),"XXX"))))</f>
        <v/>
      </c>
      <c r="I20" s="60"/>
      <c r="J20" s="61" t="str">
        <f>IF(ISBLANK(B20),"",IF(H20=VLOOKUP(B20,LEG!C$2:F$25,4,FALSE),LEG!K$2,IF(H20=VLOOKUP(B20,LEG!C$2:F$25,3,FALSE),LEG!K$3,IF(H20=VLOOKUP(B20,LEG!C$2:F$25,2,FALSE),LEG!K$4,"XXX"))))</f>
        <v/>
      </c>
      <c r="K20" s="62"/>
    </row>
    <row r="21" spans="2:11" ht="23.1" customHeight="1" x14ac:dyDescent="0.25">
      <c r="B21" s="57"/>
      <c r="C21" s="58"/>
      <c r="D21" s="58"/>
      <c r="E21" s="24"/>
      <c r="F21" s="59"/>
      <c r="G21" s="59"/>
      <c r="H21" s="60" t="str">
        <f>IF(ISBLANK(B21),"",IF(F21&lt;=VLOOKUP(B21,LEG!C$2:F$25,4,FALSE),VLOOKUP(B21,LEG!C$2:F$25,4,FALSE),IF(F21&lt;=VLOOKUP(B21,LEG!C$2:F$25,3,FALSE),VLOOKUP(B21,LEG!C$2:F$25,3,FALSE),IF(F21&lt;=VLOOKUP(B21,LEG!C$2:F$25,2,FALSE),VLOOKUP(B21,LEG!C$2:F$25,2,FALSE),"XXX"))))</f>
        <v/>
      </c>
      <c r="I21" s="60"/>
      <c r="J21" s="61" t="str">
        <f>IF(ISBLANK(B21),"",IF(H21=VLOOKUP(B21,LEG!C$2:F$25,4,FALSE),LEG!K$2,IF(H21=VLOOKUP(B21,LEG!C$2:F$25,3,FALSE),LEG!K$3,IF(H21=VLOOKUP(B21,LEG!C$2:F$25,2,FALSE),LEG!K$4,"XXX"))))</f>
        <v/>
      </c>
      <c r="K21" s="62"/>
    </row>
    <row r="22" spans="2:11" ht="23.1" customHeight="1" x14ac:dyDescent="0.25">
      <c r="B22" s="57"/>
      <c r="C22" s="58"/>
      <c r="D22" s="58"/>
      <c r="E22" s="24"/>
      <c r="F22" s="59"/>
      <c r="G22" s="59"/>
      <c r="H22" s="60" t="str">
        <f>IF(ISBLANK(B22),"",IF(F22&lt;=VLOOKUP(B22,LEG!C$2:F$25,4,FALSE),VLOOKUP(B22,LEG!C$2:F$25,4,FALSE),IF(F22&lt;=VLOOKUP(B22,LEG!C$2:F$25,3,FALSE),VLOOKUP(B22,LEG!C$2:F$25,3,FALSE),IF(F22&lt;=VLOOKUP(B22,LEG!C$2:F$25,2,FALSE),VLOOKUP(B22,LEG!C$2:F$25,2,FALSE),"XXX"))))</f>
        <v/>
      </c>
      <c r="I22" s="60"/>
      <c r="J22" s="61" t="str">
        <f>IF(ISBLANK(B22),"",IF(H22=VLOOKUP(B22,LEG!C$2:F$25,4,FALSE),LEG!K$2,IF(H22=VLOOKUP(B22,LEG!C$2:F$25,3,FALSE),LEG!K$3,IF(H22=VLOOKUP(B22,LEG!C$2:F$25,2,FALSE),LEG!K$4,"XXX"))))</f>
        <v/>
      </c>
      <c r="K22" s="62"/>
    </row>
    <row r="23" spans="2:11" ht="24.95" customHeight="1" thickBot="1" x14ac:dyDescent="0.3">
      <c r="B23" s="71" t="s">
        <v>57</v>
      </c>
      <c r="C23" s="72"/>
      <c r="D23" s="72"/>
      <c r="E23" s="72"/>
      <c r="F23" s="72"/>
      <c r="G23" s="72"/>
      <c r="H23" s="72"/>
      <c r="I23" s="72"/>
      <c r="J23" s="73" t="str">
        <f>IF(ISBLANK(B11),"",IF(COUNTIF(J11:K22,"XXX")&gt;0,"XXX",IF(COUNTIF(J11:K22,LEG!K4)&gt;0,LEG!K4,IF(COUNTIF(J11:K22,LEG!K3)&gt;0,LEG!K3,IF(COUNTIF(J11:K22,LEG!K2)&gt;0,LEG!K2,"XXX")))))</f>
        <v/>
      </c>
      <c r="K23" s="74"/>
    </row>
    <row r="24" spans="2:11" ht="9.9499999999999993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2:11" s="19" customFormat="1" ht="20.100000000000001" customHeight="1" thickBot="1" x14ac:dyDescent="0.3">
      <c r="B25" s="34" t="s">
        <v>75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47.25" customHeight="1" x14ac:dyDescent="0.25">
      <c r="B26" s="56" t="s">
        <v>85</v>
      </c>
      <c r="C26" s="40"/>
      <c r="D26" s="40"/>
      <c r="E26" s="38" t="s">
        <v>47</v>
      </c>
      <c r="F26" s="38"/>
      <c r="G26" s="40" t="s">
        <v>86</v>
      </c>
      <c r="H26" s="40"/>
      <c r="I26" s="40"/>
      <c r="J26" s="38" t="s">
        <v>48</v>
      </c>
      <c r="K26" s="39"/>
    </row>
    <row r="27" spans="2:11" ht="12" customHeight="1" thickBot="1" x14ac:dyDescent="0.3">
      <c r="B27" s="35" t="s">
        <v>64</v>
      </c>
      <c r="C27" s="36"/>
      <c r="D27" s="36"/>
      <c r="E27" s="36" t="s">
        <v>65</v>
      </c>
      <c r="F27" s="36"/>
      <c r="G27" s="36" t="s">
        <v>66</v>
      </c>
      <c r="H27" s="36"/>
      <c r="I27" s="36"/>
      <c r="J27" s="36" t="s">
        <v>67</v>
      </c>
      <c r="K27" s="37"/>
    </row>
    <row r="28" spans="2:11" s="19" customFormat="1" ht="24.95" customHeight="1" thickBot="1" x14ac:dyDescent="0.3">
      <c r="B28" s="69"/>
      <c r="C28" s="70"/>
      <c r="D28" s="70"/>
      <c r="E28" s="75"/>
      <c r="F28" s="75"/>
      <c r="G28" s="76" t="str">
        <f>IF(ISBLANK(B28),"",IF(B28&lt;=LEG!J12,LEG!J12,IF(B28&lt;=LEG!I12,LEG!I12,IF(B28&lt;=LEG!H12,LEG!H12,"Nespĺňa ani maximálnu"))))</f>
        <v/>
      </c>
      <c r="H28" s="76"/>
      <c r="I28" s="76"/>
      <c r="J28" s="67" t="str">
        <f>IF(ISBLANK(B28),"",IF(G28&lt;=LEG!J12,LEG!K$2,IF(G28&lt;=LEG!I12,LEG!K$3,IF(G28&lt;=LEG!H12,LEG!K$4,"XXX"))))</f>
        <v/>
      </c>
      <c r="K28" s="68"/>
    </row>
    <row r="29" spans="2:11" ht="9.9499999999999993" customHeight="1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2:11" s="19" customFormat="1" ht="20.100000000000001" customHeight="1" thickBot="1" x14ac:dyDescent="0.3">
      <c r="B30" s="34" t="s">
        <v>74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54.95" customHeight="1" x14ac:dyDescent="0.25">
      <c r="B31" s="56" t="s">
        <v>70</v>
      </c>
      <c r="C31" s="40"/>
      <c r="D31" s="40"/>
      <c r="E31" s="38" t="s">
        <v>49</v>
      </c>
      <c r="F31" s="38"/>
      <c r="G31" s="38"/>
      <c r="H31" s="40" t="s">
        <v>71</v>
      </c>
      <c r="I31" s="40"/>
      <c r="J31" s="38" t="s">
        <v>48</v>
      </c>
      <c r="K31" s="39"/>
    </row>
    <row r="32" spans="2:11" ht="12" customHeight="1" thickBot="1" x14ac:dyDescent="0.3">
      <c r="B32" s="35" t="s">
        <v>64</v>
      </c>
      <c r="C32" s="36"/>
      <c r="D32" s="36"/>
      <c r="E32" s="36" t="s">
        <v>65</v>
      </c>
      <c r="F32" s="36"/>
      <c r="G32" s="36"/>
      <c r="H32" s="36" t="s">
        <v>66</v>
      </c>
      <c r="I32" s="36"/>
      <c r="J32" s="36" t="s">
        <v>67</v>
      </c>
      <c r="K32" s="37"/>
    </row>
    <row r="33" spans="2:11" ht="24.95" customHeight="1" thickBot="1" x14ac:dyDescent="0.3">
      <c r="B33" s="63"/>
      <c r="C33" s="64"/>
      <c r="D33" s="64"/>
      <c r="E33" s="65"/>
      <c r="F33" s="65"/>
      <c r="G33" s="65"/>
      <c r="H33" s="66" t="str">
        <f>IF(ISBLANK(B33),"",IF(E33=LEG!L2,LEG!S2,IF(E33=LEG!L3,LEG!S3,"XXX")))</f>
        <v/>
      </c>
      <c r="I33" s="66"/>
      <c r="J33" s="67" t="str">
        <f>IF(ISBLANK(B33),"",IF(E33=LEG!L2,LEG!R2,IF(E33=LEG!L3,LEG!R3,"XXX")))</f>
        <v/>
      </c>
      <c r="K33" s="68"/>
    </row>
    <row r="34" spans="2:11" ht="9.9499999999999993" customHeight="1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1" s="19" customFormat="1" ht="20.100000000000001" customHeight="1" thickBot="1" x14ac:dyDescent="0.3">
      <c r="B35" s="34" t="s">
        <v>73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2:11" ht="36.75" customHeight="1" thickBot="1" x14ac:dyDescent="0.3">
      <c r="B36" s="54" t="s">
        <v>56</v>
      </c>
      <c r="C36" s="55"/>
      <c r="D36" s="55"/>
      <c r="E36" s="55"/>
      <c r="F36" s="55"/>
      <c r="G36" s="55"/>
      <c r="H36" s="55"/>
      <c r="I36" s="55"/>
      <c r="J36" s="52"/>
      <c r="K36" s="53"/>
    </row>
    <row r="37" spans="2:11" ht="15" customHeight="1" thickBot="1" x14ac:dyDescent="0.3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2:11" s="19" customFormat="1" ht="30" customHeight="1" thickBot="1" x14ac:dyDescent="0.3">
      <c r="B38" s="48" t="s">
        <v>58</v>
      </c>
      <c r="C38" s="49"/>
      <c r="D38" s="49"/>
      <c r="E38" s="49"/>
      <c r="F38" s="49"/>
      <c r="G38" s="49"/>
      <c r="H38" s="49"/>
      <c r="I38" s="49"/>
      <c r="J38" s="50" t="str">
        <f>IF(ISBLANK(J36),"",IF(COUNTIF(LEG!U2:U5,"XXX")&gt;0,"XXX",IF(COUNTIF(LEG!U2:U5,LEG!K4)&gt;0,LEG!K4,IF(COUNTIF(LEG!U2:U5,LEG!K3)&gt;0,LEG!K3,IF(COUNTIF(LEG!U2:U5,LEG!K2)=4,LEG!K2,"XXX")))))</f>
        <v/>
      </c>
      <c r="K38" s="51"/>
    </row>
    <row r="39" spans="2:11" ht="150" customHeight="1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2:11" x14ac:dyDescent="0.25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 x14ac:dyDescent="0.25">
      <c r="B41" s="78" t="s">
        <v>82</v>
      </c>
      <c r="C41" s="78"/>
      <c r="D41" s="78"/>
      <c r="E41" s="78"/>
      <c r="F41" s="78"/>
      <c r="G41" s="78" t="s">
        <v>82</v>
      </c>
      <c r="H41" s="78"/>
      <c r="I41" s="78"/>
      <c r="J41" s="78"/>
      <c r="K41" s="78"/>
    </row>
    <row r="42" spans="2:11" x14ac:dyDescent="0.25">
      <c r="B42" s="77" t="s">
        <v>87</v>
      </c>
      <c r="C42" s="77"/>
      <c r="D42" s="77"/>
      <c r="E42" s="77"/>
      <c r="F42" s="77"/>
      <c r="G42" s="77" t="s">
        <v>88</v>
      </c>
      <c r="H42" s="77"/>
      <c r="I42" s="77"/>
      <c r="J42" s="77"/>
      <c r="K42" s="77"/>
    </row>
    <row r="43" spans="2:11" x14ac:dyDescent="0.25">
      <c r="B43" s="78" t="s">
        <v>83</v>
      </c>
      <c r="C43" s="78"/>
      <c r="D43" s="78"/>
      <c r="E43" s="78"/>
      <c r="F43" s="78"/>
      <c r="G43" s="78" t="s">
        <v>83</v>
      </c>
      <c r="H43" s="78"/>
      <c r="I43" s="78"/>
      <c r="J43" s="78"/>
      <c r="K43" s="78"/>
    </row>
  </sheetData>
  <sheetProtection algorithmName="SHA-512" hashValue="BaS/M1hXjahf6DHVXuFJa5p0r5zAHcE6GYbUX2+PZYOOdImmsChvY0mIhjeCaNxX//qi51rnpN34KyncjfGCKQ==" saltValue="JDrz6d9crPBLM3pGTx5dXA==" spinCount="100000" sheet="1" objects="1" scenarios="1"/>
  <dataConsolidate/>
  <mergeCells count="112">
    <mergeCell ref="B42:F42"/>
    <mergeCell ref="G42:K42"/>
    <mergeCell ref="G43:K43"/>
    <mergeCell ref="B43:F43"/>
    <mergeCell ref="B41:F41"/>
    <mergeCell ref="G41:K41"/>
    <mergeCell ref="B40:F40"/>
    <mergeCell ref="G40:K40"/>
    <mergeCell ref="B39:K39"/>
    <mergeCell ref="B23:I23"/>
    <mergeCell ref="J23:K23"/>
    <mergeCell ref="B31:D31"/>
    <mergeCell ref="E31:G31"/>
    <mergeCell ref="H31:I31"/>
    <mergeCell ref="J31:K31"/>
    <mergeCell ref="E26:F26"/>
    <mergeCell ref="G26:I26"/>
    <mergeCell ref="J28:K28"/>
    <mergeCell ref="E28:F28"/>
    <mergeCell ref="G28:I28"/>
    <mergeCell ref="B21:D21"/>
    <mergeCell ref="F21:G21"/>
    <mergeCell ref="H21:I21"/>
    <mergeCell ref="J21:K21"/>
    <mergeCell ref="B22:D22"/>
    <mergeCell ref="F22:G22"/>
    <mergeCell ref="H22:I22"/>
    <mergeCell ref="J22:K22"/>
    <mergeCell ref="B19:D19"/>
    <mergeCell ref="F19:G19"/>
    <mergeCell ref="H19:I19"/>
    <mergeCell ref="J19:K19"/>
    <mergeCell ref="B20:D20"/>
    <mergeCell ref="F20:G20"/>
    <mergeCell ref="H20:I20"/>
    <mergeCell ref="J20:K20"/>
    <mergeCell ref="B18:D18"/>
    <mergeCell ref="F18:G18"/>
    <mergeCell ref="H18:I18"/>
    <mergeCell ref="J18:K18"/>
    <mergeCell ref="B15:D15"/>
    <mergeCell ref="F15:G15"/>
    <mergeCell ref="H15:I15"/>
    <mergeCell ref="J15:K15"/>
    <mergeCell ref="B16:D16"/>
    <mergeCell ref="F16:G16"/>
    <mergeCell ref="H16:I16"/>
    <mergeCell ref="J16:K16"/>
    <mergeCell ref="J10:K10"/>
    <mergeCell ref="B12:D12"/>
    <mergeCell ref="F12:G12"/>
    <mergeCell ref="H12:I12"/>
    <mergeCell ref="J12:K12"/>
    <mergeCell ref="F10:G10"/>
    <mergeCell ref="B17:D17"/>
    <mergeCell ref="F17:G17"/>
    <mergeCell ref="H17:I17"/>
    <mergeCell ref="J17:K17"/>
    <mergeCell ref="B38:I38"/>
    <mergeCell ref="J38:K38"/>
    <mergeCell ref="B35:K35"/>
    <mergeCell ref="B30:K30"/>
    <mergeCell ref="B25:K25"/>
    <mergeCell ref="J32:K32"/>
    <mergeCell ref="H32:I32"/>
    <mergeCell ref="E32:G32"/>
    <mergeCell ref="B32:D32"/>
    <mergeCell ref="B34:K34"/>
    <mergeCell ref="B29:K29"/>
    <mergeCell ref="B37:K37"/>
    <mergeCell ref="J36:K36"/>
    <mergeCell ref="B36:I36"/>
    <mergeCell ref="B26:D26"/>
    <mergeCell ref="J26:K26"/>
    <mergeCell ref="B33:D33"/>
    <mergeCell ref="E33:G33"/>
    <mergeCell ref="H33:I33"/>
    <mergeCell ref="J33:K33"/>
    <mergeCell ref="B28:D28"/>
    <mergeCell ref="B8:K8"/>
    <mergeCell ref="B27:D27"/>
    <mergeCell ref="E27:F27"/>
    <mergeCell ref="G27:I27"/>
    <mergeCell ref="J27:K27"/>
    <mergeCell ref="B24:K24"/>
    <mergeCell ref="J9:K9"/>
    <mergeCell ref="H9:I9"/>
    <mergeCell ref="F9:G9"/>
    <mergeCell ref="B9:D9"/>
    <mergeCell ref="B11:D11"/>
    <mergeCell ref="F11:G11"/>
    <mergeCell ref="H11:I11"/>
    <mergeCell ref="J11:K11"/>
    <mergeCell ref="B10:D10"/>
    <mergeCell ref="H10:I10"/>
    <mergeCell ref="B13:D13"/>
    <mergeCell ref="F13:G13"/>
    <mergeCell ref="H13:I13"/>
    <mergeCell ref="J13:K13"/>
    <mergeCell ref="B14:D14"/>
    <mergeCell ref="F14:G14"/>
    <mergeCell ref="H14:I14"/>
    <mergeCell ref="J14:K14"/>
    <mergeCell ref="B6:E6"/>
    <mergeCell ref="F6:K6"/>
    <mergeCell ref="B1:K1"/>
    <mergeCell ref="B2:K2"/>
    <mergeCell ref="B7:K7"/>
    <mergeCell ref="B3:K3"/>
    <mergeCell ref="B5:K5"/>
    <mergeCell ref="B4:C4"/>
    <mergeCell ref="D4:K4"/>
  </mergeCells>
  <conditionalFormatting sqref="F6:K6">
    <cfRule type="expression" dxfId="9" priority="10">
      <formula>ISBLANK($F$6)</formula>
    </cfRule>
  </conditionalFormatting>
  <conditionalFormatting sqref="B11:D22">
    <cfRule type="expression" dxfId="8" priority="9">
      <formula>ISBLANK($B$11)</formula>
    </cfRule>
  </conditionalFormatting>
  <conditionalFormatting sqref="E11:E22">
    <cfRule type="expression" dxfId="7" priority="8">
      <formula>ISBLANK($E$11)</formula>
    </cfRule>
  </conditionalFormatting>
  <conditionalFormatting sqref="F11:G22">
    <cfRule type="expression" dxfId="6" priority="7">
      <formula>ISBLANK($F$11)</formula>
    </cfRule>
  </conditionalFormatting>
  <conditionalFormatting sqref="B28:D28">
    <cfRule type="expression" dxfId="5" priority="6">
      <formula>ISBLANK($B$28)</formula>
    </cfRule>
  </conditionalFormatting>
  <conditionalFormatting sqref="E28:F28">
    <cfRule type="expression" dxfId="4" priority="5">
      <formula>ISBLANK($E$28)</formula>
    </cfRule>
  </conditionalFormatting>
  <conditionalFormatting sqref="B33:D33">
    <cfRule type="expression" dxfId="3" priority="4">
      <formula>ISBLANK($B$33)</formula>
    </cfRule>
  </conditionalFormatting>
  <conditionalFormatting sqref="E33:G33">
    <cfRule type="expression" dxfId="2" priority="3">
      <formula>ISBLANK($E$33)</formula>
    </cfRule>
  </conditionalFormatting>
  <conditionalFormatting sqref="J36:K36">
    <cfRule type="expression" dxfId="1" priority="2">
      <formula>ISBLANK($J$36)</formula>
    </cfRule>
  </conditionalFormatting>
  <conditionalFormatting sqref="D4:K4">
    <cfRule type="expression" dxfId="0" priority="1">
      <formula>ISBLANK($D$4)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LEG!$C$2:$C$25</xm:f>
          </x14:formula1>
          <xm:sqref>B11:D22</xm:sqref>
        </x14:dataValidation>
        <x14:dataValidation type="list" allowBlank="1" showInputMessage="1" showErrorMessage="1">
          <x14:formula1>
            <xm:f>LEG!$L$2:$L$3</xm:f>
          </x14:formula1>
          <xm:sqref>E33:G33</xm:sqref>
        </x14:dataValidation>
        <x14:dataValidation type="list" allowBlank="1" showInputMessage="1" showErrorMessage="1">
          <x14:formula1>
            <xm:f>LEG!$A$2:$A$3</xm:f>
          </x14:formula1>
          <xm:sqref>J36:K36</xm:sqref>
        </x14:dataValidation>
        <x14:dataValidation type="list" allowBlank="1" showInputMessage="1" showErrorMessage="1">
          <x14:formula1>
            <xm:f>LEG!$V$2:$V$3</xm:f>
          </x14:formula1>
          <xm:sqref>F6:K6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G30" sqref="G30"/>
    </sheetView>
  </sheetViews>
  <sheetFormatPr defaultRowHeight="15" x14ac:dyDescent="0.25"/>
  <cols>
    <col min="1" max="1" width="9.140625" style="4"/>
    <col min="2" max="2" width="12.85546875" style="4" customWidth="1"/>
    <col min="3" max="3" width="50.42578125" customWidth="1"/>
    <col min="4" max="6" width="7.7109375" style="4" customWidth="1"/>
    <col min="7" max="8" width="9.7109375" style="4" customWidth="1"/>
    <col min="9" max="9" width="9.85546875" customWidth="1"/>
    <col min="10" max="10" width="10.5703125" customWidth="1"/>
    <col min="11" max="11" width="17.28515625" style="4" customWidth="1"/>
    <col min="12" max="12" width="25.28515625" customWidth="1"/>
    <col min="20" max="20" width="14.5703125" customWidth="1"/>
    <col min="22" max="22" width="55.7109375" customWidth="1"/>
  </cols>
  <sheetData>
    <row r="1" spans="1:22" s="2" customFormat="1" ht="48.75" customHeight="1" x14ac:dyDescent="0.25">
      <c r="A1" s="2" t="s">
        <v>3</v>
      </c>
      <c r="B1" s="2" t="s">
        <v>2</v>
      </c>
      <c r="C1" s="3" t="s">
        <v>7</v>
      </c>
      <c r="D1" s="2" t="s">
        <v>28</v>
      </c>
      <c r="E1" s="2" t="s">
        <v>44</v>
      </c>
      <c r="F1" s="2" t="s">
        <v>45</v>
      </c>
      <c r="G1" s="2" t="s">
        <v>30</v>
      </c>
      <c r="H1" s="16" t="s">
        <v>31</v>
      </c>
      <c r="I1" s="16" t="s">
        <v>50</v>
      </c>
      <c r="J1" s="2" t="s">
        <v>51</v>
      </c>
      <c r="K1" s="2" t="s">
        <v>40</v>
      </c>
      <c r="L1" s="15" t="s">
        <v>52</v>
      </c>
      <c r="M1" s="2" t="s">
        <v>54</v>
      </c>
      <c r="N1" s="82" t="s">
        <v>55</v>
      </c>
      <c r="O1" s="82"/>
      <c r="P1" s="82" t="s">
        <v>37</v>
      </c>
      <c r="Q1" s="82"/>
      <c r="T1" s="2" t="s">
        <v>61</v>
      </c>
      <c r="U1" s="2" t="s">
        <v>60</v>
      </c>
    </row>
    <row r="2" spans="1:22" x14ac:dyDescent="0.25">
      <c r="A2" s="4" t="s">
        <v>5</v>
      </c>
      <c r="B2" s="4" t="s">
        <v>6</v>
      </c>
      <c r="C2" s="1" t="s">
        <v>29</v>
      </c>
      <c r="D2" s="5">
        <v>0.32</v>
      </c>
      <c r="E2" s="5">
        <v>0.22</v>
      </c>
      <c r="F2" s="5">
        <v>0.22</v>
      </c>
      <c r="G2" s="4">
        <v>0</v>
      </c>
      <c r="H2" s="5">
        <v>50</v>
      </c>
      <c r="I2" s="5">
        <v>25</v>
      </c>
      <c r="J2" s="5">
        <v>25</v>
      </c>
      <c r="K2" s="4" t="s">
        <v>41</v>
      </c>
      <c r="L2" t="s">
        <v>0</v>
      </c>
      <c r="M2" s="18">
        <v>54</v>
      </c>
      <c r="N2" s="18">
        <v>55</v>
      </c>
      <c r="O2" s="18">
        <v>108</v>
      </c>
      <c r="P2" s="18">
        <v>109</v>
      </c>
      <c r="Q2" s="18">
        <v>216</v>
      </c>
      <c r="R2" t="str">
        <f>IF(Hárok!B33&lt;=LEG!M2,LEG!K2,IF(AND(Hárok!B33&gt;=LEG!N2,Hárok!B33&lt;=LEG!O2),LEG!K3,IF(AND(Hárok!B33&gt;=LEG!P2,Hárok!B33&lt;=LEG!Q2),LEG!K4,"XXX")))</f>
        <v>Úroveň 1</v>
      </c>
      <c r="S2" s="18" t="str">
        <f>IF(Hárok!B33&lt;=LEG!M2,"54",IF(AND(Hárok!B33&gt;=LEG!N2,Hárok!B33&lt;=LEG!O2),"55-108",IF(AND(Hárok!B33&gt;=LEG!P2,Hárok!B33&lt;=LEG!Q2),"109-216","XXX")))</f>
        <v>54</v>
      </c>
      <c r="T2" t="s">
        <v>1</v>
      </c>
      <c r="U2" t="str">
        <f>Hárok!J23</f>
        <v/>
      </c>
      <c r="V2" t="s">
        <v>78</v>
      </c>
    </row>
    <row r="3" spans="1:22" x14ac:dyDescent="0.25">
      <c r="A3" s="4" t="s">
        <v>4</v>
      </c>
      <c r="B3" s="4" t="s">
        <v>34</v>
      </c>
      <c r="C3" s="1" t="s">
        <v>27</v>
      </c>
      <c r="D3" s="5">
        <v>0.32</v>
      </c>
      <c r="E3" s="5">
        <v>0.22</v>
      </c>
      <c r="F3" s="5">
        <v>0.22</v>
      </c>
      <c r="G3" s="4">
        <v>0.3</v>
      </c>
      <c r="H3" s="5">
        <v>50</v>
      </c>
      <c r="I3" s="5">
        <v>25</v>
      </c>
      <c r="J3" s="5">
        <v>25</v>
      </c>
      <c r="K3" s="4" t="s">
        <v>42</v>
      </c>
      <c r="L3" t="s">
        <v>53</v>
      </c>
      <c r="M3" s="18">
        <v>32</v>
      </c>
      <c r="N3" s="18">
        <v>33</v>
      </c>
      <c r="O3" s="18">
        <v>63</v>
      </c>
      <c r="P3" s="18">
        <v>64</v>
      </c>
      <c r="Q3" s="18">
        <v>126</v>
      </c>
      <c r="R3" t="str">
        <f>IF(Hárok!B33&lt;=LEG!M3,LEG!K2,IF(AND(Hárok!B33&gt;=LEG!N3,Hárok!B33&lt;=LEG!O3),LEG!K3,IF(AND(Hárok!B33&gt;=LEG!P3,Hárok!B33&lt;=LEG!Q3),LEG!K4,"XXX")))</f>
        <v>Úroveň 1</v>
      </c>
      <c r="S3" s="18" t="str">
        <f>IF(Hárok!B33&lt;=LEG!M3,"32",IF(AND(Hárok!B33&gt;=LEG!N3,Hárok!B33&lt;=LEG!O3),"33-63",IF(AND(Hárok!B33&gt;=LEG!P3,Hárok!B33&lt;=LEG!Q3),"64-126","XXX")))</f>
        <v>32</v>
      </c>
      <c r="T3" t="s">
        <v>62</v>
      </c>
      <c r="U3" t="str">
        <f>Hárok!J28</f>
        <v/>
      </c>
      <c r="V3" t="s">
        <v>79</v>
      </c>
    </row>
    <row r="4" spans="1:22" x14ac:dyDescent="0.25">
      <c r="C4" s="1" t="s">
        <v>8</v>
      </c>
      <c r="D4" s="5">
        <v>0.2</v>
      </c>
      <c r="E4" s="5">
        <v>0.15</v>
      </c>
      <c r="F4" s="5">
        <v>0.15</v>
      </c>
      <c r="G4" s="4">
        <v>0.4</v>
      </c>
      <c r="H4" s="5">
        <v>57.1</v>
      </c>
      <c r="I4" s="5">
        <v>28.55</v>
      </c>
      <c r="J4" s="5">
        <v>28.55</v>
      </c>
      <c r="K4" s="17" t="s">
        <v>43</v>
      </c>
      <c r="M4" s="5"/>
      <c r="T4" t="s">
        <v>63</v>
      </c>
      <c r="U4" t="str">
        <f>Hárok!J33</f>
        <v/>
      </c>
    </row>
    <row r="5" spans="1:22" x14ac:dyDescent="0.25">
      <c r="C5" s="1" t="s">
        <v>9</v>
      </c>
      <c r="D5" s="6">
        <v>0.2</v>
      </c>
      <c r="E5" s="5">
        <v>0.15</v>
      </c>
      <c r="F5" s="5">
        <v>0.15</v>
      </c>
      <c r="G5" s="4">
        <v>0.5</v>
      </c>
      <c r="H5" s="5">
        <v>64.3</v>
      </c>
      <c r="I5" s="5">
        <v>32.15</v>
      </c>
      <c r="J5" s="5">
        <v>32.15</v>
      </c>
      <c r="M5" s="5"/>
      <c r="T5" t="s">
        <v>59</v>
      </c>
      <c r="U5" t="str">
        <f>IF(Hárok!J36=LEG!A2,LEG!K2,K3)</f>
        <v>Úroveň 2</v>
      </c>
    </row>
    <row r="6" spans="1:22" x14ac:dyDescent="0.25">
      <c r="C6" s="1" t="s">
        <v>38</v>
      </c>
      <c r="D6" s="5">
        <v>0.25</v>
      </c>
      <c r="E6" s="5">
        <v>0.2</v>
      </c>
      <c r="F6" s="5">
        <v>0.2</v>
      </c>
      <c r="G6" s="4">
        <v>0.6</v>
      </c>
      <c r="H6" s="5">
        <v>71.400000000000006</v>
      </c>
      <c r="I6" s="5">
        <v>35.700000000000003</v>
      </c>
      <c r="J6" s="5">
        <v>35.700000000000003</v>
      </c>
      <c r="M6" s="5"/>
    </row>
    <row r="7" spans="1:22" x14ac:dyDescent="0.25">
      <c r="C7" s="1" t="s">
        <v>35</v>
      </c>
      <c r="D7" s="5">
        <v>1.4</v>
      </c>
      <c r="E7" s="5">
        <v>1</v>
      </c>
      <c r="F7" s="5">
        <v>0.85</v>
      </c>
      <c r="G7" s="4">
        <v>0.7</v>
      </c>
      <c r="H7" s="5">
        <v>78.599999999999994</v>
      </c>
      <c r="I7" s="5">
        <v>39.299999999999997</v>
      </c>
      <c r="J7" s="5">
        <v>39.299999999999997</v>
      </c>
    </row>
    <row r="8" spans="1:22" x14ac:dyDescent="0.25">
      <c r="C8" s="1" t="s">
        <v>36</v>
      </c>
      <c r="D8" s="6">
        <v>1.5</v>
      </c>
      <c r="E8" s="5">
        <v>1.4</v>
      </c>
      <c r="F8" s="5">
        <v>1.2</v>
      </c>
      <c r="G8" s="4">
        <v>0.8</v>
      </c>
      <c r="H8" s="5">
        <v>85.7</v>
      </c>
      <c r="I8" s="5">
        <v>42.85</v>
      </c>
      <c r="J8" s="5">
        <v>42.85</v>
      </c>
    </row>
    <row r="9" spans="1:22" x14ac:dyDescent="0.25">
      <c r="C9" s="1" t="s">
        <v>10</v>
      </c>
      <c r="D9" s="5">
        <v>3</v>
      </c>
      <c r="E9" s="5">
        <v>2.5</v>
      </c>
      <c r="F9" s="5">
        <v>2</v>
      </c>
      <c r="G9" s="4">
        <v>0.9</v>
      </c>
      <c r="H9" s="5">
        <v>92.9</v>
      </c>
      <c r="I9" s="5">
        <v>46.45</v>
      </c>
      <c r="J9" s="5">
        <v>46.45</v>
      </c>
      <c r="K9" s="12"/>
    </row>
    <row r="10" spans="1:22" x14ac:dyDescent="0.25">
      <c r="C10" s="1" t="s">
        <v>11</v>
      </c>
      <c r="D10" s="5">
        <v>4</v>
      </c>
      <c r="E10" s="5">
        <v>3</v>
      </c>
      <c r="F10" s="5">
        <v>2</v>
      </c>
      <c r="G10" s="13">
        <v>1</v>
      </c>
      <c r="H10" s="14">
        <v>100</v>
      </c>
      <c r="I10" s="14">
        <v>50</v>
      </c>
      <c r="J10" s="14">
        <v>50</v>
      </c>
    </row>
    <row r="11" spans="1:22" x14ac:dyDescent="0.25">
      <c r="C11" s="1" t="s">
        <v>12</v>
      </c>
      <c r="D11" s="5">
        <v>1.5</v>
      </c>
      <c r="E11" s="5">
        <v>1.2</v>
      </c>
      <c r="F11" s="5">
        <v>1.2</v>
      </c>
      <c r="G11" s="13">
        <v>2.1</v>
      </c>
      <c r="H11" s="14">
        <v>100</v>
      </c>
      <c r="I11" s="14">
        <v>50</v>
      </c>
      <c r="J11" s="14">
        <v>50</v>
      </c>
    </row>
    <row r="12" spans="1:22" x14ac:dyDescent="0.25">
      <c r="C12" s="1" t="s">
        <v>15</v>
      </c>
      <c r="D12" s="5">
        <v>1.05</v>
      </c>
      <c r="E12" s="5">
        <v>0.75</v>
      </c>
      <c r="F12" s="5">
        <v>0.75</v>
      </c>
      <c r="G12" s="8">
        <f>Hárok!E28</f>
        <v>0</v>
      </c>
      <c r="H12" s="8">
        <f>ROUND(INDEX(H2:H11,G13)+(G12-INDEX(G2:G11,G13))*(INDEX(H2:H11,G13+1)-INDEX(H2:H11,G13))/(INDEX(G2:G11,G13+1)-INDEX(G2:G11,G13)),2)</f>
        <v>50</v>
      </c>
      <c r="I12" s="8">
        <f>ROUND(INDEX(I2:I11,G13)+(G12-INDEX(G2:G11,G13))*(INDEX(I2:I11,G13+1)-INDEX(I2:I11,G13))/(INDEX(G2:G11,G13+1)-INDEX(G2:G11,G13)),2)</f>
        <v>25</v>
      </c>
      <c r="J12" s="8">
        <f>ROUND(INDEX(J2:J11,G13)+(G12-INDEX(G2:G11,G13))*(INDEX(J2:J11,G13+1)-INDEX(J2:J11,G13))/(INDEX(G2:G11,G13+1)-INDEX(G2:G11,G13)),2)</f>
        <v>25</v>
      </c>
    </row>
    <row r="13" spans="1:22" x14ac:dyDescent="0.25">
      <c r="C13" s="1" t="s">
        <v>16</v>
      </c>
      <c r="D13" s="5">
        <v>0.8</v>
      </c>
      <c r="E13" s="5">
        <v>0.6</v>
      </c>
      <c r="F13" s="5">
        <v>0.6</v>
      </c>
      <c r="G13" s="7">
        <f>MATCH(G12,G2:G11)</f>
        <v>1</v>
      </c>
      <c r="H13" s="11"/>
      <c r="I13" s="11"/>
      <c r="J13" s="11"/>
    </row>
    <row r="14" spans="1:22" x14ac:dyDescent="0.25">
      <c r="C14" s="1" t="s">
        <v>17</v>
      </c>
      <c r="D14" s="5">
        <v>0.65</v>
      </c>
      <c r="E14" s="5">
        <v>0.55000000000000004</v>
      </c>
      <c r="F14" s="5">
        <v>0.55000000000000004</v>
      </c>
      <c r="G14" s="11"/>
      <c r="H14" s="11"/>
      <c r="I14" s="11"/>
      <c r="J14" s="11"/>
    </row>
    <row r="15" spans="1:22" x14ac:dyDescent="0.25">
      <c r="C15" s="1" t="s">
        <v>26</v>
      </c>
      <c r="D15" s="5">
        <v>0.45</v>
      </c>
      <c r="E15" s="5">
        <v>0.4</v>
      </c>
      <c r="F15" s="5">
        <v>0.4</v>
      </c>
      <c r="G15" s="7"/>
      <c r="H15"/>
    </row>
    <row r="16" spans="1:22" x14ac:dyDescent="0.25">
      <c r="C16" s="1" t="s">
        <v>13</v>
      </c>
      <c r="D16" s="5">
        <v>1.7</v>
      </c>
      <c r="E16" s="5">
        <v>1.2</v>
      </c>
      <c r="F16" s="5">
        <v>1.2</v>
      </c>
    </row>
    <row r="17" spans="3:11" ht="15" customHeight="1" x14ac:dyDescent="0.25">
      <c r="C17" s="1" t="s">
        <v>18</v>
      </c>
      <c r="D17" s="5">
        <v>1.1000000000000001</v>
      </c>
      <c r="E17" s="5">
        <v>0.75</v>
      </c>
      <c r="F17" s="5">
        <v>0.75</v>
      </c>
      <c r="K17" s="81"/>
    </row>
    <row r="18" spans="3:11" x14ac:dyDescent="0.25">
      <c r="C18" s="1" t="s">
        <v>19</v>
      </c>
      <c r="D18" s="5">
        <v>0.85</v>
      </c>
      <c r="E18" s="5">
        <v>0.6</v>
      </c>
      <c r="F18" s="5">
        <v>0.6</v>
      </c>
      <c r="K18" s="81"/>
    </row>
    <row r="19" spans="3:11" x14ac:dyDescent="0.25">
      <c r="C19" s="1" t="s">
        <v>20</v>
      </c>
      <c r="D19" s="5">
        <v>0.7</v>
      </c>
      <c r="E19" s="5">
        <v>0.5</v>
      </c>
      <c r="F19" s="5">
        <v>0.5</v>
      </c>
      <c r="K19" s="81"/>
    </row>
    <row r="20" spans="3:11" x14ac:dyDescent="0.25">
      <c r="C20" s="1" t="s">
        <v>25</v>
      </c>
      <c r="D20" s="5">
        <v>0.5</v>
      </c>
      <c r="E20" s="5">
        <v>0.4</v>
      </c>
      <c r="F20" s="5">
        <v>0.4</v>
      </c>
      <c r="I20" s="4"/>
      <c r="K20" s="81"/>
    </row>
    <row r="21" spans="3:11" x14ac:dyDescent="0.25">
      <c r="C21" s="1" t="s">
        <v>14</v>
      </c>
      <c r="D21" s="5">
        <v>1.35</v>
      </c>
      <c r="E21" s="5">
        <v>0.85</v>
      </c>
      <c r="F21" s="5">
        <v>0.85</v>
      </c>
      <c r="K21" s="81"/>
    </row>
    <row r="22" spans="3:11" x14ac:dyDescent="0.25">
      <c r="C22" s="1" t="s">
        <v>21</v>
      </c>
      <c r="D22" s="5">
        <v>0.95</v>
      </c>
      <c r="E22" s="5">
        <v>0.6</v>
      </c>
      <c r="F22" s="5">
        <v>0.6</v>
      </c>
      <c r="K22" s="81"/>
    </row>
    <row r="23" spans="3:11" x14ac:dyDescent="0.25">
      <c r="C23" s="1" t="s">
        <v>22</v>
      </c>
      <c r="D23" s="5">
        <v>0.75</v>
      </c>
      <c r="E23" s="5">
        <v>0.5</v>
      </c>
      <c r="F23" s="5">
        <v>0.5</v>
      </c>
    </row>
    <row r="24" spans="3:11" x14ac:dyDescent="0.25">
      <c r="C24" s="1" t="s">
        <v>23</v>
      </c>
      <c r="D24" s="5">
        <v>0.6</v>
      </c>
      <c r="E24" s="5">
        <v>0.4</v>
      </c>
      <c r="F24" s="5">
        <v>0.4</v>
      </c>
      <c r="H24" t="s">
        <v>32</v>
      </c>
    </row>
    <row r="25" spans="3:11" x14ac:dyDescent="0.25">
      <c r="C25" s="1" t="s">
        <v>24</v>
      </c>
      <c r="D25" s="5">
        <v>0.4</v>
      </c>
      <c r="E25" s="5">
        <v>0.3</v>
      </c>
      <c r="F25" s="5">
        <v>0.3</v>
      </c>
      <c r="H25" t="s">
        <v>33</v>
      </c>
    </row>
    <row r="34" spans="3:6" x14ac:dyDescent="0.25">
      <c r="C34" s="1"/>
      <c r="D34" s="6"/>
      <c r="E34" s="5"/>
      <c r="F34" s="5"/>
    </row>
    <row r="35" spans="3:6" x14ac:dyDescent="0.25">
      <c r="C35" s="1"/>
      <c r="D35" s="5"/>
      <c r="E35" s="5"/>
      <c r="F35" s="5"/>
    </row>
    <row r="36" spans="3:6" x14ac:dyDescent="0.25">
      <c r="C36" s="1"/>
      <c r="D36" s="5"/>
      <c r="E36" s="5"/>
      <c r="F36" s="5"/>
    </row>
    <row r="37" spans="3:6" x14ac:dyDescent="0.25">
      <c r="C37" s="1"/>
      <c r="D37" s="6"/>
      <c r="E37" s="5"/>
      <c r="F37" s="5"/>
    </row>
    <row r="38" spans="3:6" x14ac:dyDescent="0.25">
      <c r="C38" s="1"/>
      <c r="D38" s="5"/>
      <c r="E38" s="5"/>
      <c r="F38" s="5"/>
    </row>
    <row r="39" spans="3:6" x14ac:dyDescent="0.25">
      <c r="C39" s="1"/>
      <c r="D39" s="5"/>
      <c r="E39" s="5"/>
      <c r="F39" s="5"/>
    </row>
    <row r="40" spans="3:6" x14ac:dyDescent="0.25">
      <c r="C40" s="1"/>
      <c r="D40" s="5"/>
      <c r="E40" s="5"/>
      <c r="F40" s="5"/>
    </row>
    <row r="41" spans="3:6" x14ac:dyDescent="0.25">
      <c r="C41" s="1"/>
      <c r="D41" s="5"/>
      <c r="E41" s="5"/>
      <c r="F41" s="5"/>
    </row>
    <row r="42" spans="3:6" x14ac:dyDescent="0.25">
      <c r="C42" s="1"/>
      <c r="D42" s="5"/>
      <c r="E42" s="5"/>
      <c r="F42" s="5"/>
    </row>
    <row r="43" spans="3:6" x14ac:dyDescent="0.25">
      <c r="C43" s="1"/>
      <c r="D43" s="5"/>
      <c r="E43" s="5"/>
      <c r="F43" s="5"/>
    </row>
    <row r="44" spans="3:6" x14ac:dyDescent="0.25">
      <c r="C44" s="1"/>
      <c r="D44" s="5"/>
      <c r="E44" s="5"/>
      <c r="F44" s="5"/>
    </row>
    <row r="45" spans="3:6" x14ac:dyDescent="0.25">
      <c r="C45" s="1"/>
      <c r="D45" s="5"/>
      <c r="E45" s="5"/>
      <c r="F45" s="5"/>
    </row>
    <row r="46" spans="3:6" x14ac:dyDescent="0.25">
      <c r="C46" s="1"/>
      <c r="D46" s="5"/>
      <c r="E46" s="5"/>
      <c r="F46" s="5"/>
    </row>
    <row r="47" spans="3:6" x14ac:dyDescent="0.25">
      <c r="C47" s="1"/>
      <c r="D47" s="5"/>
      <c r="E47" s="5"/>
      <c r="F47" s="5"/>
    </row>
    <row r="48" spans="3:6" x14ac:dyDescent="0.25">
      <c r="C48" s="1"/>
      <c r="D48" s="5"/>
      <c r="E48" s="5"/>
      <c r="F48" s="5"/>
    </row>
    <row r="49" spans="3:6" x14ac:dyDescent="0.25">
      <c r="C49" s="1"/>
      <c r="D49" s="5"/>
      <c r="E49" s="5"/>
      <c r="F49" s="5"/>
    </row>
    <row r="50" spans="3:6" x14ac:dyDescent="0.25">
      <c r="C50" s="1"/>
      <c r="D50" s="5"/>
      <c r="E50" s="5"/>
      <c r="F50" s="5"/>
    </row>
    <row r="51" spans="3:6" x14ac:dyDescent="0.25">
      <c r="C51" s="1"/>
      <c r="D51" s="5"/>
      <c r="E51" s="5"/>
      <c r="F51" s="5"/>
    </row>
    <row r="52" spans="3:6" x14ac:dyDescent="0.25">
      <c r="C52" s="1"/>
      <c r="D52" s="5"/>
      <c r="E52" s="5"/>
      <c r="F52" s="5"/>
    </row>
    <row r="53" spans="3:6" x14ac:dyDescent="0.25">
      <c r="C53" s="1"/>
      <c r="D53" s="5"/>
      <c r="E53" s="5"/>
      <c r="F53" s="5"/>
    </row>
    <row r="54" spans="3:6" x14ac:dyDescent="0.25">
      <c r="C54" s="1"/>
      <c r="D54" s="5"/>
      <c r="E54" s="5"/>
      <c r="F54" s="5"/>
    </row>
  </sheetData>
  <sheetProtection algorithmName="SHA-512" hashValue="fOKgrHvjoqgQik116+ihXn0Od8m9BA5s1TxGfjEpBnRTH0GKAzq4yvEB3zy5kQIxZotNtuyObDvx8GYBQA+xWA==" saltValue="NGNYVZBxP0Gz0IG3LTsf5Q==" spinCount="100000" sheet="1" objects="1" scenarios="1"/>
  <mergeCells count="3">
    <mergeCell ref="K17:K22"/>
    <mergeCell ref="P1:Q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</vt:lpstr>
      <vt:lpstr>LEG</vt:lpstr>
      <vt:lpstr>Hárok!Oblasť_tlače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Matej Tepper</cp:lastModifiedBy>
  <cp:lastPrinted>2019-12-10T14:12:37Z</cp:lastPrinted>
  <dcterms:created xsi:type="dcterms:W3CDTF">2016-01-25T09:49:25Z</dcterms:created>
  <dcterms:modified xsi:type="dcterms:W3CDTF">2020-01-13T09:41:17Z</dcterms:modified>
</cp:coreProperties>
</file>